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foneoff/Desktop/Инфо для сайта/Прайс листы для сайта/"/>
    </mc:Choice>
  </mc:AlternateContent>
  <xr:revisionPtr revIDLastSave="0" documentId="8_{210A2F0A-980E-FC4A-9F68-23BB6B401D93}" xr6:coauthVersionLast="45" xr6:coauthVersionMax="45" xr10:uidLastSave="{00000000-0000-0000-0000-000000000000}"/>
  <bookViews>
    <workbookView xWindow="2120" yWindow="460" windowWidth="24540" windowHeight="13980" xr2:uid="{8D763868-5844-FC46-90EA-D5D8A9EE4618}"/>
  </bookViews>
  <sheets>
    <sheet name="Лист1" sheetId="1" r:id="rId1"/>
  </sheets>
  <definedNames>
    <definedName name="Belarus">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F27" i="1"/>
  <c r="E27" i="1"/>
  <c r="L26" i="1"/>
  <c r="F26" i="1"/>
  <c r="E26" i="1"/>
  <c r="L25" i="1"/>
  <c r="F25" i="1"/>
  <c r="E25" i="1"/>
  <c r="L24" i="1"/>
  <c r="F24" i="1"/>
  <c r="E24" i="1"/>
  <c r="E23" i="1"/>
  <c r="L22" i="1"/>
  <c r="E22" i="1"/>
  <c r="E21" i="1"/>
  <c r="L20" i="1"/>
  <c r="F20" i="1"/>
  <c r="E19" i="1"/>
  <c r="L18" i="1"/>
  <c r="F18" i="1"/>
  <c r="E18" i="1"/>
  <c r="E17" i="1"/>
  <c r="L16" i="1"/>
  <c r="F16" i="1"/>
  <c r="E16" i="1"/>
  <c r="F15" i="1"/>
  <c r="E15" i="1"/>
  <c r="L14" i="1"/>
  <c r="F14" i="1"/>
  <c r="E14" i="1"/>
  <c r="L13" i="1"/>
  <c r="F13" i="1"/>
  <c r="E13" i="1"/>
  <c r="L12" i="1"/>
  <c r="F12" i="1"/>
  <c r="E12" i="1"/>
  <c r="L11" i="1"/>
  <c r="F11" i="1"/>
  <c r="E11" i="1"/>
  <c r="L10" i="1"/>
  <c r="F10" i="1"/>
  <c r="E10" i="1"/>
  <c r="L9" i="1"/>
  <c r="F9" i="1"/>
  <c r="E9" i="1"/>
  <c r="E8" i="1"/>
  <c r="L7" i="1"/>
  <c r="F7" i="1"/>
</calcChain>
</file>

<file path=xl/sharedStrings.xml><?xml version="1.0" encoding="utf-8"?>
<sst xmlns="http://schemas.openxmlformats.org/spreadsheetml/2006/main" count="147" uniqueCount="64">
  <si>
    <t>дата изменения страницы прайса:</t>
  </si>
  <si>
    <t>2.2. Водосток VORTEX прямоугольного сечения</t>
  </si>
  <si>
    <t>2.2. Водосток OPTIMA круглого сечения 125/90 NEW</t>
  </si>
  <si>
    <t xml:space="preserve">цены действительны с </t>
  </si>
  <si>
    <t>Внешний вид</t>
  </si>
  <si>
    <t xml:space="preserve"> Наименование</t>
  </si>
  <si>
    <t>Покрытие</t>
  </si>
  <si>
    <t>Ед. изм.</t>
  </si>
  <si>
    <t>Цена, руб./шт.</t>
  </si>
  <si>
    <t>PE</t>
  </si>
  <si>
    <t>Zn</t>
  </si>
  <si>
    <t>Прямоугольный желоб,  2,5м</t>
  </si>
  <si>
    <t>полиэстер</t>
  </si>
  <si>
    <t>шт.</t>
  </si>
  <si>
    <t>-</t>
  </si>
  <si>
    <t>Желоб полукруглый 3м</t>
  </si>
  <si>
    <t>полиэстер двусторонний</t>
  </si>
  <si>
    <t>шт</t>
  </si>
  <si>
    <t>Прямоугольный желоб,  3м</t>
  </si>
  <si>
    <t>Соединитель желоба</t>
  </si>
  <si>
    <t>Заглушка желоба, левая, правая</t>
  </si>
  <si>
    <t>Заглушка желоба</t>
  </si>
  <si>
    <t>Угол желоба внутренний, 90 градусов</t>
  </si>
  <si>
    <r>
      <t>Угол желоба внутренний 90</t>
    </r>
    <r>
      <rPr>
        <vertAlign val="superscript"/>
        <sz val="10"/>
        <rFont val="Arial Cyr"/>
        <charset val="204"/>
      </rPr>
      <t>°</t>
    </r>
  </si>
  <si>
    <t>Угол желоба внешний, 90 градусов</t>
  </si>
  <si>
    <r>
      <t>Угол желоба внешний 90</t>
    </r>
    <r>
      <rPr>
        <vertAlign val="superscript"/>
        <sz val="10"/>
        <rFont val="Arial Cyr"/>
        <charset val="204"/>
      </rPr>
      <t>°</t>
    </r>
  </si>
  <si>
    <t>Воронка врезная</t>
  </si>
  <si>
    <t>Воронка желоба</t>
  </si>
  <si>
    <t xml:space="preserve">Крюк длинный </t>
  </si>
  <si>
    <t>Крюк длинный полоса</t>
  </si>
  <si>
    <t>Крюк короткий полоса</t>
  </si>
  <si>
    <t>Крюк короткий</t>
  </si>
  <si>
    <t>Крюк скрытого крепления</t>
  </si>
  <si>
    <t>цинк</t>
  </si>
  <si>
    <t xml:space="preserve">Прямоугольная труба, 1м </t>
  </si>
  <si>
    <t>Труба круглая 1м, Ø 90 мм</t>
  </si>
  <si>
    <t>Прямоугольная труба, 2м</t>
  </si>
  <si>
    <t>Прямоугольная труба, 2,5м</t>
  </si>
  <si>
    <t>Труба круглая 3м, Ø 90 мм</t>
  </si>
  <si>
    <t>Прямоугольная труба, 3м</t>
  </si>
  <si>
    <t>Прямоугольная труба, 1м с коленом</t>
  </si>
  <si>
    <r>
      <t>Колено трубы 60</t>
    </r>
    <r>
      <rPr>
        <vertAlign val="superscript"/>
        <sz val="10"/>
        <rFont val="Arial Cyr"/>
        <charset val="204"/>
      </rPr>
      <t>°</t>
    </r>
  </si>
  <si>
    <t>Прямоугольная труба, 3м с коленом</t>
  </si>
  <si>
    <t>Колено трубы гофрированное</t>
  </si>
  <si>
    <t>Колено стока</t>
  </si>
  <si>
    <t>Кронштейн трубы на кирпич
(в комплекте защелка, шпилька-саморез + дюбель)</t>
  </si>
  <si>
    <t>Кронштейн трубы на дерево
(в комплект саморезы не входят)</t>
  </si>
  <si>
    <t>Защелка кронштейна трубы</t>
  </si>
  <si>
    <t>Рекомендуемые комплектующие</t>
  </si>
  <si>
    <t>Примечения</t>
  </si>
  <si>
    <t>Сетка воронки "Паук", 90/125, коричнывый (RR32), белый (RR20)</t>
  </si>
  <si>
    <t>Водосток VORTEX прямоугольного сечения представлен в следующих цветах:  RAL 9003 (белый), RAL 8017 (коричневый), RR 32 (темно-коричневый), RAL 3005 (красный), RAL 6005 (зеленый)</t>
  </si>
  <si>
    <t>Cаморез Pz 5*40 желтый цинк для крепления крюков водостока</t>
  </si>
  <si>
    <t>Дождеприемники Gidrolica
Комплект: дождеприемник 1 шт., перегородка-сифон 2 шт., корзина для дождеприемника 1 шт., решетка 1 шт.</t>
  </si>
  <si>
    <t>Водосток Optima круглого сечения представлен в следующих цветах: RAL 8017 (коричневый),
RAL 9003 (белый), RAL 3005 (красное вино), RAL RR32 (темно-коричневый)</t>
  </si>
  <si>
    <t xml:space="preserve"> - Дождеприемник Gidrolica Point ДП-20.20 – пластиковый</t>
  </si>
  <si>
    <t xml:space="preserve"> - Перегородка-сифон для дождеприёмника Gidrolica Point ДП-20.20 – пластиковая</t>
  </si>
  <si>
    <t xml:space="preserve"> - Корзина для дождеприёмника Gidrolica Point ДП-20.20 – пластиковая</t>
  </si>
  <si>
    <t xml:space="preserve"> - Решетка к дождеприемнику Gidrolica Point РВ-20.20 - пластиковая, кл. А15</t>
  </si>
  <si>
    <t>Ваша скидка</t>
  </si>
  <si>
    <t>Металлический водосток VORTEX прямоугольного сечения</t>
  </si>
  <si>
    <t>Металлический водосток Optima круглого сечения</t>
  </si>
  <si>
    <t>Обнинск, Санкт-Петербург, Нижний Новгород, Киров, Екатеринбург</t>
  </si>
  <si>
    <r>
      <t>Цена:</t>
    </r>
    <r>
      <rPr>
        <sz val="10"/>
        <color indexed="8"/>
        <rFont val="Arial Cyr"/>
        <charset val="204"/>
      </rPr>
      <t xml:space="preserve"> техническая корректировка подкладочных ковров Katepal (1.6) </t>
    </r>
    <r>
      <rPr>
        <b/>
        <sz val="10"/>
        <color indexed="8"/>
        <rFont val="Arial Cyr"/>
        <charset val="204"/>
      </rPr>
      <t>Новинка:</t>
    </r>
    <r>
      <rPr>
        <sz val="10"/>
        <color indexed="8"/>
        <rFont val="Arial Cyr"/>
        <charset val="204"/>
      </rPr>
      <t xml:space="preserve"> профилированная продукция и штакетник в покрытии 0.4 ПЭ двс (Вся проф-ка ч2, 1.1, 5.1) </t>
    </r>
    <r>
      <rPr>
        <b/>
        <sz val="10"/>
        <color indexed="8"/>
        <rFont val="Arial Cyr"/>
        <charset val="204"/>
      </rPr>
      <t>Ассортимент:</t>
    </r>
    <r>
      <rPr>
        <sz val="10"/>
        <color indexed="8"/>
        <rFont val="Arial Cyr"/>
        <charset val="204"/>
      </rPr>
      <t xml:space="preserve"> коррекция акционного ассортимента модульных ограждений (5.5) </t>
    </r>
    <r>
      <rPr>
        <b/>
        <sz val="10"/>
        <color indexed="8"/>
        <rFont val="Arial Cyr"/>
        <charset val="204"/>
      </rPr>
      <t>Иное:</t>
    </r>
    <r>
      <rPr>
        <sz val="10"/>
        <color indexed="8"/>
        <rFont val="Arial Cyr"/>
        <charset val="204"/>
      </rPr>
      <t xml:space="preserve"> скорректированы примечания на страницах Вся проф-ка (ч1, ч.2), Профилировка (Примечания)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</si>
</sst>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10"/>
      <name val="Arial Cyr"/>
      <charset val="204"/>
    </font>
    <font>
      <b/>
      <sz val="10"/>
      <name val="Arial Cyr"/>
      <charset val="204"/>
    </font>
    <font>
      <vertAlign val="superscript"/>
      <sz val="10"/>
      <name val="Arial Cyr"/>
      <charset val="204"/>
    </font>
    <font>
      <sz val="10"/>
      <color indexed="22"/>
      <name val="Arial Cyr"/>
      <charset val="204"/>
    </font>
    <font>
      <b/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1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8" fillId="0" borderId="0" xfId="0" applyFont="1"/>
    <xf numFmtId="14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6</xdr:row>
      <xdr:rowOff>38100</xdr:rowOff>
    </xdr:from>
    <xdr:to>
      <xdr:col>0</xdr:col>
      <xdr:colOff>1155700</xdr:colOff>
      <xdr:row>7</xdr:row>
      <xdr:rowOff>80736</xdr:rowOff>
    </xdr:to>
    <xdr:pic>
      <xdr:nvPicPr>
        <xdr:cNvPr id="2" name="Picture 68" descr="желоб">
          <a:extLst>
            <a:ext uri="{FF2B5EF4-FFF2-40B4-BE49-F238E27FC236}">
              <a16:creationId xmlns:a16="http://schemas.microsoft.com/office/drawing/2014/main" id="{71660CD9-8722-5341-9DB3-14A3849C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104900"/>
          <a:ext cx="901700" cy="322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10</xdr:row>
      <xdr:rowOff>63500</xdr:rowOff>
    </xdr:from>
    <xdr:to>
      <xdr:col>0</xdr:col>
      <xdr:colOff>965200</xdr:colOff>
      <xdr:row>10</xdr:row>
      <xdr:rowOff>470144</xdr:rowOff>
    </xdr:to>
    <xdr:pic>
      <xdr:nvPicPr>
        <xdr:cNvPr id="3" name="Picture 82">
          <a:extLst>
            <a:ext uri="{FF2B5EF4-FFF2-40B4-BE49-F238E27FC236}">
              <a16:creationId xmlns:a16="http://schemas.microsoft.com/office/drawing/2014/main" id="{AF652B8D-16D2-7945-AB3E-05D39909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2527300"/>
          <a:ext cx="571500" cy="406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317500</xdr:colOff>
      <xdr:row>8</xdr:row>
      <xdr:rowOff>25400</xdr:rowOff>
    </xdr:from>
    <xdr:to>
      <xdr:col>0</xdr:col>
      <xdr:colOff>1016000</xdr:colOff>
      <xdr:row>8</xdr:row>
      <xdr:rowOff>378664</xdr:rowOff>
    </xdr:to>
    <xdr:pic>
      <xdr:nvPicPr>
        <xdr:cNvPr id="4" name="Picture 84">
          <a:extLst>
            <a:ext uri="{FF2B5EF4-FFF2-40B4-BE49-F238E27FC236}">
              <a16:creationId xmlns:a16="http://schemas.microsoft.com/office/drawing/2014/main" id="{915AB863-06EA-2F4A-B90E-ED0485D4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625600"/>
          <a:ext cx="698500" cy="353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11</xdr:row>
      <xdr:rowOff>38100</xdr:rowOff>
    </xdr:from>
    <xdr:to>
      <xdr:col>0</xdr:col>
      <xdr:colOff>880311</xdr:colOff>
      <xdr:row>11</xdr:row>
      <xdr:rowOff>393700</xdr:rowOff>
    </xdr:to>
    <xdr:pic>
      <xdr:nvPicPr>
        <xdr:cNvPr id="5" name="Picture 82">
          <a:extLst>
            <a:ext uri="{FF2B5EF4-FFF2-40B4-BE49-F238E27FC236}">
              <a16:creationId xmlns:a16="http://schemas.microsoft.com/office/drawing/2014/main" id="{08C35D3D-A77F-7649-9B4F-E0E8E8BA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3009900"/>
          <a:ext cx="486611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368300</xdr:colOff>
      <xdr:row>12</xdr:row>
      <xdr:rowOff>63500</xdr:rowOff>
    </xdr:from>
    <xdr:to>
      <xdr:col>0</xdr:col>
      <xdr:colOff>1168400</xdr:colOff>
      <xdr:row>12</xdr:row>
      <xdr:rowOff>505661</xdr:rowOff>
    </xdr:to>
    <xdr:pic>
      <xdr:nvPicPr>
        <xdr:cNvPr id="6" name="Picture 172">
          <a:extLst>
            <a:ext uri="{FF2B5EF4-FFF2-40B4-BE49-F238E27FC236}">
              <a16:creationId xmlns:a16="http://schemas.microsoft.com/office/drawing/2014/main" id="{0A597D40-2134-124C-ACB3-A4B719CD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3479800"/>
          <a:ext cx="800100" cy="44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9</xdr:row>
      <xdr:rowOff>38100</xdr:rowOff>
    </xdr:from>
    <xdr:to>
      <xdr:col>0</xdr:col>
      <xdr:colOff>520700</xdr:colOff>
      <xdr:row>9</xdr:row>
      <xdr:rowOff>393700</xdr:rowOff>
    </xdr:to>
    <xdr:pic>
      <xdr:nvPicPr>
        <xdr:cNvPr id="7" name="Picture 71" descr="018">
          <a:extLst>
            <a:ext uri="{FF2B5EF4-FFF2-40B4-BE49-F238E27FC236}">
              <a16:creationId xmlns:a16="http://schemas.microsoft.com/office/drawing/2014/main" id="{1898BA3B-ED86-2946-9ACE-563316CA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044700"/>
          <a:ext cx="4572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660400</xdr:colOff>
      <xdr:row>9</xdr:row>
      <xdr:rowOff>12700</xdr:rowOff>
    </xdr:from>
    <xdr:to>
      <xdr:col>0</xdr:col>
      <xdr:colOff>1219200</xdr:colOff>
      <xdr:row>9</xdr:row>
      <xdr:rowOff>438716</xdr:rowOff>
    </xdr:to>
    <xdr:pic>
      <xdr:nvPicPr>
        <xdr:cNvPr id="8" name="Picture 72" descr="017">
          <a:extLst>
            <a:ext uri="{FF2B5EF4-FFF2-40B4-BE49-F238E27FC236}">
              <a16:creationId xmlns:a16="http://schemas.microsoft.com/office/drawing/2014/main" id="{B1235F14-2797-4D40-83AD-0E0ACF93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2019300"/>
          <a:ext cx="558800" cy="426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13</xdr:row>
      <xdr:rowOff>25400</xdr:rowOff>
    </xdr:from>
    <xdr:to>
      <xdr:col>0</xdr:col>
      <xdr:colOff>419100</xdr:colOff>
      <xdr:row>14</xdr:row>
      <xdr:rowOff>178377</xdr:rowOff>
    </xdr:to>
    <xdr:pic>
      <xdr:nvPicPr>
        <xdr:cNvPr id="9" name="Picture 77" descr="005">
          <a:extLst>
            <a:ext uri="{FF2B5EF4-FFF2-40B4-BE49-F238E27FC236}">
              <a16:creationId xmlns:a16="http://schemas.microsoft.com/office/drawing/2014/main" id="{88B69AD9-1DF0-B045-9474-65DE590F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962400"/>
          <a:ext cx="190500" cy="40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774700</xdr:colOff>
      <xdr:row>15</xdr:row>
      <xdr:rowOff>215900</xdr:rowOff>
    </xdr:from>
    <xdr:to>
      <xdr:col>0</xdr:col>
      <xdr:colOff>1358900</xdr:colOff>
      <xdr:row>16</xdr:row>
      <xdr:rowOff>188447</xdr:rowOff>
    </xdr:to>
    <xdr:pic>
      <xdr:nvPicPr>
        <xdr:cNvPr id="10" name="Picture 2707">
          <a:extLst>
            <a:ext uri="{FF2B5EF4-FFF2-40B4-BE49-F238E27FC236}">
              <a16:creationId xmlns:a16="http://schemas.microsoft.com/office/drawing/2014/main" id="{2ED97DDA-6906-A441-9BDF-67D6FCD8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4686300"/>
          <a:ext cx="584200" cy="27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587744</xdr:colOff>
      <xdr:row>13</xdr:row>
      <xdr:rowOff>50800</xdr:rowOff>
    </xdr:from>
    <xdr:to>
      <xdr:col>0</xdr:col>
      <xdr:colOff>1016000</xdr:colOff>
      <xdr:row>14</xdr:row>
      <xdr:rowOff>165100</xdr:rowOff>
    </xdr:to>
    <xdr:pic>
      <xdr:nvPicPr>
        <xdr:cNvPr id="11" name="Picture 55">
          <a:extLst>
            <a:ext uri="{FF2B5EF4-FFF2-40B4-BE49-F238E27FC236}">
              <a16:creationId xmlns:a16="http://schemas.microsoft.com/office/drawing/2014/main" id="{DF32998F-8E5D-9640-A7A3-A4718B6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87744" y="3987800"/>
          <a:ext cx="428256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</xdr:colOff>
      <xdr:row>15</xdr:row>
      <xdr:rowOff>63500</xdr:rowOff>
    </xdr:from>
    <xdr:to>
      <xdr:col>0</xdr:col>
      <xdr:colOff>368300</xdr:colOff>
      <xdr:row>16</xdr:row>
      <xdr:rowOff>177800</xdr:rowOff>
    </xdr:to>
    <xdr:pic>
      <xdr:nvPicPr>
        <xdr:cNvPr id="12" name="Picture 57">
          <a:extLst>
            <a:ext uri="{FF2B5EF4-FFF2-40B4-BE49-F238E27FC236}">
              <a16:creationId xmlns:a16="http://schemas.microsoft.com/office/drawing/2014/main" id="{414E760A-D4D8-E044-9BE0-D350F28A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533900"/>
          <a:ext cx="18900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292100</xdr:colOff>
      <xdr:row>17</xdr:row>
      <xdr:rowOff>139700</xdr:rowOff>
    </xdr:from>
    <xdr:to>
      <xdr:col>0</xdr:col>
      <xdr:colOff>1117600</xdr:colOff>
      <xdr:row>19</xdr:row>
      <xdr:rowOff>190500</xdr:rowOff>
    </xdr:to>
    <xdr:pic>
      <xdr:nvPicPr>
        <xdr:cNvPr id="13" name="Picture 76" descr="011">
          <a:extLst>
            <a:ext uri="{FF2B5EF4-FFF2-40B4-BE49-F238E27FC236}">
              <a16:creationId xmlns:a16="http://schemas.microsoft.com/office/drawing/2014/main" id="{67372804-C0F9-8848-BEE7-2A88D70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5232400"/>
          <a:ext cx="8255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21</xdr:row>
      <xdr:rowOff>127000</xdr:rowOff>
    </xdr:from>
    <xdr:to>
      <xdr:col>0</xdr:col>
      <xdr:colOff>1206500</xdr:colOff>
      <xdr:row>22</xdr:row>
      <xdr:rowOff>116181</xdr:rowOff>
    </xdr:to>
    <xdr:pic>
      <xdr:nvPicPr>
        <xdr:cNvPr id="14" name="Picture 86">
          <a:extLst>
            <a:ext uri="{FF2B5EF4-FFF2-40B4-BE49-F238E27FC236}">
              <a16:creationId xmlns:a16="http://schemas.microsoft.com/office/drawing/2014/main" id="{B754ED5E-A9D6-934F-BBA5-876329D8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083300"/>
          <a:ext cx="863600" cy="255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23</xdr:row>
      <xdr:rowOff>50800</xdr:rowOff>
    </xdr:from>
    <xdr:to>
      <xdr:col>0</xdr:col>
      <xdr:colOff>965200</xdr:colOff>
      <xdr:row>23</xdr:row>
      <xdr:rowOff>466064</xdr:rowOff>
    </xdr:to>
    <xdr:pic>
      <xdr:nvPicPr>
        <xdr:cNvPr id="15" name="Picture 88">
          <a:extLst>
            <a:ext uri="{FF2B5EF4-FFF2-40B4-BE49-F238E27FC236}">
              <a16:creationId xmlns:a16="http://schemas.microsoft.com/office/drawing/2014/main" id="{487C4793-605B-BF41-8B26-AEB06906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515100"/>
          <a:ext cx="546100" cy="41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25</xdr:row>
      <xdr:rowOff>88900</xdr:rowOff>
    </xdr:from>
    <xdr:to>
      <xdr:col>0</xdr:col>
      <xdr:colOff>914400</xdr:colOff>
      <xdr:row>25</xdr:row>
      <xdr:rowOff>386851</xdr:rowOff>
    </xdr:to>
    <xdr:pic>
      <xdr:nvPicPr>
        <xdr:cNvPr id="16" name="Picture 90">
          <a:extLst>
            <a:ext uri="{FF2B5EF4-FFF2-40B4-BE49-F238E27FC236}">
              <a16:creationId xmlns:a16="http://schemas.microsoft.com/office/drawing/2014/main" id="{0EFC3436-F324-524F-86CE-5881E15A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543800"/>
          <a:ext cx="457200" cy="29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393700</xdr:colOff>
      <xdr:row>6</xdr:row>
      <xdr:rowOff>25400</xdr:rowOff>
    </xdr:from>
    <xdr:to>
      <xdr:col>7</xdr:col>
      <xdr:colOff>1295400</xdr:colOff>
      <xdr:row>7</xdr:row>
      <xdr:rowOff>121043</xdr:rowOff>
    </xdr:to>
    <xdr:pic>
      <xdr:nvPicPr>
        <xdr:cNvPr id="17" name="Picture 8688">
          <a:extLst>
            <a:ext uri="{FF2B5EF4-FFF2-40B4-BE49-F238E27FC236}">
              <a16:creationId xmlns:a16="http://schemas.microsoft.com/office/drawing/2014/main" id="{79FC0BE5-E870-1648-A5AF-E10B76E1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100" y="1092200"/>
          <a:ext cx="901700" cy="375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508000</xdr:colOff>
      <xdr:row>8</xdr:row>
      <xdr:rowOff>25400</xdr:rowOff>
    </xdr:from>
    <xdr:to>
      <xdr:col>7</xdr:col>
      <xdr:colOff>1257300</xdr:colOff>
      <xdr:row>8</xdr:row>
      <xdr:rowOff>330670</xdr:rowOff>
    </xdr:to>
    <xdr:pic>
      <xdr:nvPicPr>
        <xdr:cNvPr id="18" name="Picture 8690">
          <a:extLst>
            <a:ext uri="{FF2B5EF4-FFF2-40B4-BE49-F238E27FC236}">
              <a16:creationId xmlns:a16="http://schemas.microsoft.com/office/drawing/2014/main" id="{F475B78D-661E-2841-8908-243C6304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400" y="1625600"/>
          <a:ext cx="749300" cy="30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292100</xdr:colOff>
      <xdr:row>9</xdr:row>
      <xdr:rowOff>25400</xdr:rowOff>
    </xdr:from>
    <xdr:to>
      <xdr:col>7</xdr:col>
      <xdr:colOff>990600</xdr:colOff>
      <xdr:row>9</xdr:row>
      <xdr:rowOff>370114</xdr:rowOff>
    </xdr:to>
    <xdr:pic>
      <xdr:nvPicPr>
        <xdr:cNvPr id="19" name="Picture 8692">
          <a:extLst>
            <a:ext uri="{FF2B5EF4-FFF2-40B4-BE49-F238E27FC236}">
              <a16:creationId xmlns:a16="http://schemas.microsoft.com/office/drawing/2014/main" id="{84BD992A-A5A1-4C41-96BF-F52B7A4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0" y="2032000"/>
          <a:ext cx="698500" cy="34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444500</xdr:colOff>
      <xdr:row>10</xdr:row>
      <xdr:rowOff>25400</xdr:rowOff>
    </xdr:from>
    <xdr:to>
      <xdr:col>7</xdr:col>
      <xdr:colOff>1117600</xdr:colOff>
      <xdr:row>10</xdr:row>
      <xdr:rowOff>435570</xdr:rowOff>
    </xdr:to>
    <xdr:pic>
      <xdr:nvPicPr>
        <xdr:cNvPr id="20" name="Picture 8696">
          <a:extLst>
            <a:ext uri="{FF2B5EF4-FFF2-40B4-BE49-F238E27FC236}">
              <a16:creationId xmlns:a16="http://schemas.microsoft.com/office/drawing/2014/main" id="{38932D23-D271-AC41-A11C-BAA83F97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2489200"/>
          <a:ext cx="673100" cy="41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431800</xdr:colOff>
      <xdr:row>11</xdr:row>
      <xdr:rowOff>38100</xdr:rowOff>
    </xdr:from>
    <xdr:to>
      <xdr:col>7</xdr:col>
      <xdr:colOff>990600</xdr:colOff>
      <xdr:row>11</xdr:row>
      <xdr:rowOff>365522</xdr:rowOff>
    </xdr:to>
    <xdr:pic>
      <xdr:nvPicPr>
        <xdr:cNvPr id="21" name="Picture 8698">
          <a:extLst>
            <a:ext uri="{FF2B5EF4-FFF2-40B4-BE49-F238E27FC236}">
              <a16:creationId xmlns:a16="http://schemas.microsoft.com/office/drawing/2014/main" id="{AB20C701-A681-4E46-B929-EBBE58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6200" y="3009900"/>
          <a:ext cx="558800" cy="32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558800</xdr:colOff>
      <xdr:row>12</xdr:row>
      <xdr:rowOff>25400</xdr:rowOff>
    </xdr:from>
    <xdr:to>
      <xdr:col>7</xdr:col>
      <xdr:colOff>1041400</xdr:colOff>
      <xdr:row>12</xdr:row>
      <xdr:rowOff>348742</xdr:rowOff>
    </xdr:to>
    <xdr:pic>
      <xdr:nvPicPr>
        <xdr:cNvPr id="22" name="Picture 8702">
          <a:extLst>
            <a:ext uri="{FF2B5EF4-FFF2-40B4-BE49-F238E27FC236}">
              <a16:creationId xmlns:a16="http://schemas.microsoft.com/office/drawing/2014/main" id="{1615CDE6-E899-844B-9140-21637530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3441700"/>
          <a:ext cx="482600" cy="323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622300</xdr:colOff>
      <xdr:row>13</xdr:row>
      <xdr:rowOff>25400</xdr:rowOff>
    </xdr:from>
    <xdr:to>
      <xdr:col>7</xdr:col>
      <xdr:colOff>1188244</xdr:colOff>
      <xdr:row>14</xdr:row>
      <xdr:rowOff>63500</xdr:rowOff>
    </xdr:to>
    <xdr:pic>
      <xdr:nvPicPr>
        <xdr:cNvPr id="23" name="Picture 8704">
          <a:extLst>
            <a:ext uri="{FF2B5EF4-FFF2-40B4-BE49-F238E27FC236}">
              <a16:creationId xmlns:a16="http://schemas.microsoft.com/office/drawing/2014/main" id="{D49FD1AA-9778-B544-8FE3-BC5AD62F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6700" y="3962400"/>
          <a:ext cx="565944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15</xdr:row>
      <xdr:rowOff>63500</xdr:rowOff>
    </xdr:from>
    <xdr:to>
      <xdr:col>7</xdr:col>
      <xdr:colOff>1262681</xdr:colOff>
      <xdr:row>16</xdr:row>
      <xdr:rowOff>165100</xdr:rowOff>
    </xdr:to>
    <xdr:pic>
      <xdr:nvPicPr>
        <xdr:cNvPr id="24" name="Picture 8706">
          <a:extLst>
            <a:ext uri="{FF2B5EF4-FFF2-40B4-BE49-F238E27FC236}">
              <a16:creationId xmlns:a16="http://schemas.microsoft.com/office/drawing/2014/main" id="{421C795C-A3AE-9943-AE2D-23F72469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4533900"/>
          <a:ext cx="881681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18</xdr:row>
      <xdr:rowOff>0</xdr:rowOff>
    </xdr:from>
    <xdr:to>
      <xdr:col>7</xdr:col>
      <xdr:colOff>1498600</xdr:colOff>
      <xdr:row>19</xdr:row>
      <xdr:rowOff>152400</xdr:rowOff>
    </xdr:to>
    <xdr:pic>
      <xdr:nvPicPr>
        <xdr:cNvPr id="25" name="Picture 8708">
          <a:extLst>
            <a:ext uri="{FF2B5EF4-FFF2-40B4-BE49-F238E27FC236}">
              <a16:creationId xmlns:a16="http://schemas.microsoft.com/office/drawing/2014/main" id="{4C3EF26A-FC74-0949-A96E-4F525016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5308600"/>
          <a:ext cx="1231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21</xdr:row>
      <xdr:rowOff>25400</xdr:rowOff>
    </xdr:from>
    <xdr:to>
      <xdr:col>7</xdr:col>
      <xdr:colOff>1439141</xdr:colOff>
      <xdr:row>22</xdr:row>
      <xdr:rowOff>139700</xdr:rowOff>
    </xdr:to>
    <xdr:pic>
      <xdr:nvPicPr>
        <xdr:cNvPr id="26" name="Picture 8712">
          <a:extLst>
            <a:ext uri="{FF2B5EF4-FFF2-40B4-BE49-F238E27FC236}">
              <a16:creationId xmlns:a16="http://schemas.microsoft.com/office/drawing/2014/main" id="{03FB7049-7C94-034F-B868-65EECBE2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5981700"/>
          <a:ext cx="94384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23</xdr:row>
      <xdr:rowOff>25400</xdr:rowOff>
    </xdr:from>
    <xdr:to>
      <xdr:col>7</xdr:col>
      <xdr:colOff>1168400</xdr:colOff>
      <xdr:row>23</xdr:row>
      <xdr:rowOff>473075</xdr:rowOff>
    </xdr:to>
    <xdr:pic>
      <xdr:nvPicPr>
        <xdr:cNvPr id="27" name="Picture 8714">
          <a:extLst>
            <a:ext uri="{FF2B5EF4-FFF2-40B4-BE49-F238E27FC236}">
              <a16:creationId xmlns:a16="http://schemas.microsoft.com/office/drawing/2014/main" id="{8A8DA8E6-6397-0641-8747-564C0C9C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489700"/>
          <a:ext cx="59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25</xdr:row>
      <xdr:rowOff>38100</xdr:rowOff>
    </xdr:from>
    <xdr:to>
      <xdr:col>7</xdr:col>
      <xdr:colOff>1080868</xdr:colOff>
      <xdr:row>25</xdr:row>
      <xdr:rowOff>381000</xdr:rowOff>
    </xdr:to>
    <xdr:pic>
      <xdr:nvPicPr>
        <xdr:cNvPr id="28" name="Picture 8718">
          <a:extLst>
            <a:ext uri="{FF2B5EF4-FFF2-40B4-BE49-F238E27FC236}">
              <a16:creationId xmlns:a16="http://schemas.microsoft.com/office/drawing/2014/main" id="{11E45B87-7050-FC47-8ABE-6B7C85CF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7493000"/>
          <a:ext cx="58556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444500</xdr:colOff>
      <xdr:row>26</xdr:row>
      <xdr:rowOff>25400</xdr:rowOff>
    </xdr:from>
    <xdr:to>
      <xdr:col>0</xdr:col>
      <xdr:colOff>635000</xdr:colOff>
      <xdr:row>26</xdr:row>
      <xdr:rowOff>327025</xdr:rowOff>
    </xdr:to>
    <xdr:pic>
      <xdr:nvPicPr>
        <xdr:cNvPr id="29" name="Picture 34">
          <a:extLst>
            <a:ext uri="{FF2B5EF4-FFF2-40B4-BE49-F238E27FC236}">
              <a16:creationId xmlns:a16="http://schemas.microsoft.com/office/drawing/2014/main" id="{ABB8E08B-811F-914E-95F7-4A187AEE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937500"/>
          <a:ext cx="190500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609600</xdr:colOff>
      <xdr:row>26</xdr:row>
      <xdr:rowOff>25400</xdr:rowOff>
    </xdr:from>
    <xdr:to>
      <xdr:col>7</xdr:col>
      <xdr:colOff>1206500</xdr:colOff>
      <xdr:row>26</xdr:row>
      <xdr:rowOff>280256</xdr:rowOff>
    </xdr:to>
    <xdr:pic>
      <xdr:nvPicPr>
        <xdr:cNvPr id="30" name="Рисунок 1">
          <a:extLst>
            <a:ext uri="{FF2B5EF4-FFF2-40B4-BE49-F238E27FC236}">
              <a16:creationId xmlns:a16="http://schemas.microsoft.com/office/drawing/2014/main" id="{2BC13ECA-4EF7-D24A-90E3-1A68345D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7937500"/>
          <a:ext cx="596900" cy="254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431800</xdr:colOff>
      <xdr:row>24</xdr:row>
      <xdr:rowOff>25400</xdr:rowOff>
    </xdr:from>
    <xdr:to>
      <xdr:col>0</xdr:col>
      <xdr:colOff>901700</xdr:colOff>
      <xdr:row>24</xdr:row>
      <xdr:rowOff>445546</xdr:rowOff>
    </xdr:to>
    <xdr:pic>
      <xdr:nvPicPr>
        <xdr:cNvPr id="31" name="Рисунок 32" descr="красный кронштейн трубы на камень RAL3005.png">
          <a:extLst>
            <a:ext uri="{FF2B5EF4-FFF2-40B4-BE49-F238E27FC236}">
              <a16:creationId xmlns:a16="http://schemas.microsoft.com/office/drawing/2014/main" id="{74B90BDD-8E23-C340-82E3-C320BD37B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6985000"/>
          <a:ext cx="469900" cy="42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520700</xdr:colOff>
      <xdr:row>24</xdr:row>
      <xdr:rowOff>38100</xdr:rowOff>
    </xdr:from>
    <xdr:to>
      <xdr:col>7</xdr:col>
      <xdr:colOff>1095709</xdr:colOff>
      <xdr:row>24</xdr:row>
      <xdr:rowOff>431800</xdr:rowOff>
    </xdr:to>
    <xdr:pic>
      <xdr:nvPicPr>
        <xdr:cNvPr id="32" name="Picture 8716">
          <a:extLst>
            <a:ext uri="{FF2B5EF4-FFF2-40B4-BE49-F238E27FC236}">
              <a16:creationId xmlns:a16="http://schemas.microsoft.com/office/drawing/2014/main" id="{2239659D-6818-324D-A417-002FC5BE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6997700"/>
          <a:ext cx="575009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63B5-8C58-FD4E-8A13-61C8B2E17B81}">
  <dimension ref="A1:L97"/>
  <sheetViews>
    <sheetView tabSelected="1" workbookViewId="0">
      <selection sqref="A1:E1"/>
    </sheetView>
  </sheetViews>
  <sheetFormatPr baseColWidth="10" defaultColWidth="9.1640625" defaultRowHeight="13"/>
  <cols>
    <col min="1" max="1" width="19.5" style="2" customWidth="1"/>
    <col min="2" max="2" width="42.33203125" style="2" customWidth="1"/>
    <col min="3" max="3" width="14.6640625" style="2" customWidth="1"/>
    <col min="4" max="4" width="5.5" style="2" customWidth="1"/>
    <col min="5" max="6" width="12.6640625" style="2" customWidth="1"/>
    <col min="7" max="7" width="4.6640625" style="2" customWidth="1"/>
    <col min="8" max="8" width="22.1640625" style="2" customWidth="1"/>
    <col min="9" max="9" width="40.33203125" style="2" customWidth="1"/>
    <col min="10" max="10" width="15.83203125" style="2" customWidth="1"/>
    <col min="11" max="11" width="5.1640625" style="2" customWidth="1"/>
    <col min="12" max="12" width="13.83203125" style="2" customWidth="1"/>
    <col min="13" max="256" width="9.1640625" style="2"/>
    <col min="257" max="257" width="19.5" style="2" customWidth="1"/>
    <col min="258" max="258" width="42.33203125" style="2" customWidth="1"/>
    <col min="259" max="259" width="14.6640625" style="2" customWidth="1"/>
    <col min="260" max="260" width="5.5" style="2" customWidth="1"/>
    <col min="261" max="262" width="12.6640625" style="2" customWidth="1"/>
    <col min="263" max="263" width="4.6640625" style="2" customWidth="1"/>
    <col min="264" max="264" width="22.1640625" style="2" customWidth="1"/>
    <col min="265" max="265" width="40.33203125" style="2" customWidth="1"/>
    <col min="266" max="266" width="15.83203125" style="2" customWidth="1"/>
    <col min="267" max="267" width="5.1640625" style="2" customWidth="1"/>
    <col min="268" max="268" width="13.83203125" style="2" customWidth="1"/>
    <col min="269" max="512" width="9.1640625" style="2"/>
    <col min="513" max="513" width="19.5" style="2" customWidth="1"/>
    <col min="514" max="514" width="42.33203125" style="2" customWidth="1"/>
    <col min="515" max="515" width="14.6640625" style="2" customWidth="1"/>
    <col min="516" max="516" width="5.5" style="2" customWidth="1"/>
    <col min="517" max="518" width="12.6640625" style="2" customWidth="1"/>
    <col min="519" max="519" width="4.6640625" style="2" customWidth="1"/>
    <col min="520" max="520" width="22.1640625" style="2" customWidth="1"/>
    <col min="521" max="521" width="40.33203125" style="2" customWidth="1"/>
    <col min="522" max="522" width="15.83203125" style="2" customWidth="1"/>
    <col min="523" max="523" width="5.1640625" style="2" customWidth="1"/>
    <col min="524" max="524" width="13.83203125" style="2" customWidth="1"/>
    <col min="525" max="768" width="9.1640625" style="2"/>
    <col min="769" max="769" width="19.5" style="2" customWidth="1"/>
    <col min="770" max="770" width="42.33203125" style="2" customWidth="1"/>
    <col min="771" max="771" width="14.6640625" style="2" customWidth="1"/>
    <col min="772" max="772" width="5.5" style="2" customWidth="1"/>
    <col min="773" max="774" width="12.6640625" style="2" customWidth="1"/>
    <col min="775" max="775" width="4.6640625" style="2" customWidth="1"/>
    <col min="776" max="776" width="22.1640625" style="2" customWidth="1"/>
    <col min="777" max="777" width="40.33203125" style="2" customWidth="1"/>
    <col min="778" max="778" width="15.83203125" style="2" customWidth="1"/>
    <col min="779" max="779" width="5.1640625" style="2" customWidth="1"/>
    <col min="780" max="780" width="13.83203125" style="2" customWidth="1"/>
    <col min="781" max="1024" width="9.1640625" style="2"/>
    <col min="1025" max="1025" width="19.5" style="2" customWidth="1"/>
    <col min="1026" max="1026" width="42.33203125" style="2" customWidth="1"/>
    <col min="1027" max="1027" width="14.6640625" style="2" customWidth="1"/>
    <col min="1028" max="1028" width="5.5" style="2" customWidth="1"/>
    <col min="1029" max="1030" width="12.6640625" style="2" customWidth="1"/>
    <col min="1031" max="1031" width="4.6640625" style="2" customWidth="1"/>
    <col min="1032" max="1032" width="22.1640625" style="2" customWidth="1"/>
    <col min="1033" max="1033" width="40.33203125" style="2" customWidth="1"/>
    <col min="1034" max="1034" width="15.83203125" style="2" customWidth="1"/>
    <col min="1035" max="1035" width="5.1640625" style="2" customWidth="1"/>
    <col min="1036" max="1036" width="13.83203125" style="2" customWidth="1"/>
    <col min="1037" max="1280" width="9.1640625" style="2"/>
    <col min="1281" max="1281" width="19.5" style="2" customWidth="1"/>
    <col min="1282" max="1282" width="42.33203125" style="2" customWidth="1"/>
    <col min="1283" max="1283" width="14.6640625" style="2" customWidth="1"/>
    <col min="1284" max="1284" width="5.5" style="2" customWidth="1"/>
    <col min="1285" max="1286" width="12.6640625" style="2" customWidth="1"/>
    <col min="1287" max="1287" width="4.6640625" style="2" customWidth="1"/>
    <col min="1288" max="1288" width="22.1640625" style="2" customWidth="1"/>
    <col min="1289" max="1289" width="40.33203125" style="2" customWidth="1"/>
    <col min="1290" max="1290" width="15.83203125" style="2" customWidth="1"/>
    <col min="1291" max="1291" width="5.1640625" style="2" customWidth="1"/>
    <col min="1292" max="1292" width="13.83203125" style="2" customWidth="1"/>
    <col min="1293" max="1536" width="9.1640625" style="2"/>
    <col min="1537" max="1537" width="19.5" style="2" customWidth="1"/>
    <col min="1538" max="1538" width="42.33203125" style="2" customWidth="1"/>
    <col min="1539" max="1539" width="14.6640625" style="2" customWidth="1"/>
    <col min="1540" max="1540" width="5.5" style="2" customWidth="1"/>
    <col min="1541" max="1542" width="12.6640625" style="2" customWidth="1"/>
    <col min="1543" max="1543" width="4.6640625" style="2" customWidth="1"/>
    <col min="1544" max="1544" width="22.1640625" style="2" customWidth="1"/>
    <col min="1545" max="1545" width="40.33203125" style="2" customWidth="1"/>
    <col min="1546" max="1546" width="15.83203125" style="2" customWidth="1"/>
    <col min="1547" max="1547" width="5.1640625" style="2" customWidth="1"/>
    <col min="1548" max="1548" width="13.83203125" style="2" customWidth="1"/>
    <col min="1549" max="1792" width="9.1640625" style="2"/>
    <col min="1793" max="1793" width="19.5" style="2" customWidth="1"/>
    <col min="1794" max="1794" width="42.33203125" style="2" customWidth="1"/>
    <col min="1795" max="1795" width="14.6640625" style="2" customWidth="1"/>
    <col min="1796" max="1796" width="5.5" style="2" customWidth="1"/>
    <col min="1797" max="1798" width="12.6640625" style="2" customWidth="1"/>
    <col min="1799" max="1799" width="4.6640625" style="2" customWidth="1"/>
    <col min="1800" max="1800" width="22.1640625" style="2" customWidth="1"/>
    <col min="1801" max="1801" width="40.33203125" style="2" customWidth="1"/>
    <col min="1802" max="1802" width="15.83203125" style="2" customWidth="1"/>
    <col min="1803" max="1803" width="5.1640625" style="2" customWidth="1"/>
    <col min="1804" max="1804" width="13.83203125" style="2" customWidth="1"/>
    <col min="1805" max="2048" width="9.1640625" style="2"/>
    <col min="2049" max="2049" width="19.5" style="2" customWidth="1"/>
    <col min="2050" max="2050" width="42.33203125" style="2" customWidth="1"/>
    <col min="2051" max="2051" width="14.6640625" style="2" customWidth="1"/>
    <col min="2052" max="2052" width="5.5" style="2" customWidth="1"/>
    <col min="2053" max="2054" width="12.6640625" style="2" customWidth="1"/>
    <col min="2055" max="2055" width="4.6640625" style="2" customWidth="1"/>
    <col min="2056" max="2056" width="22.1640625" style="2" customWidth="1"/>
    <col min="2057" max="2057" width="40.33203125" style="2" customWidth="1"/>
    <col min="2058" max="2058" width="15.83203125" style="2" customWidth="1"/>
    <col min="2059" max="2059" width="5.1640625" style="2" customWidth="1"/>
    <col min="2060" max="2060" width="13.83203125" style="2" customWidth="1"/>
    <col min="2061" max="2304" width="9.1640625" style="2"/>
    <col min="2305" max="2305" width="19.5" style="2" customWidth="1"/>
    <col min="2306" max="2306" width="42.33203125" style="2" customWidth="1"/>
    <col min="2307" max="2307" width="14.6640625" style="2" customWidth="1"/>
    <col min="2308" max="2308" width="5.5" style="2" customWidth="1"/>
    <col min="2309" max="2310" width="12.6640625" style="2" customWidth="1"/>
    <col min="2311" max="2311" width="4.6640625" style="2" customWidth="1"/>
    <col min="2312" max="2312" width="22.1640625" style="2" customWidth="1"/>
    <col min="2313" max="2313" width="40.33203125" style="2" customWidth="1"/>
    <col min="2314" max="2314" width="15.83203125" style="2" customWidth="1"/>
    <col min="2315" max="2315" width="5.1640625" style="2" customWidth="1"/>
    <col min="2316" max="2316" width="13.83203125" style="2" customWidth="1"/>
    <col min="2317" max="2560" width="9.1640625" style="2"/>
    <col min="2561" max="2561" width="19.5" style="2" customWidth="1"/>
    <col min="2562" max="2562" width="42.33203125" style="2" customWidth="1"/>
    <col min="2563" max="2563" width="14.6640625" style="2" customWidth="1"/>
    <col min="2564" max="2564" width="5.5" style="2" customWidth="1"/>
    <col min="2565" max="2566" width="12.6640625" style="2" customWidth="1"/>
    <col min="2567" max="2567" width="4.6640625" style="2" customWidth="1"/>
    <col min="2568" max="2568" width="22.1640625" style="2" customWidth="1"/>
    <col min="2569" max="2569" width="40.33203125" style="2" customWidth="1"/>
    <col min="2570" max="2570" width="15.83203125" style="2" customWidth="1"/>
    <col min="2571" max="2571" width="5.1640625" style="2" customWidth="1"/>
    <col min="2572" max="2572" width="13.83203125" style="2" customWidth="1"/>
    <col min="2573" max="2816" width="9.1640625" style="2"/>
    <col min="2817" max="2817" width="19.5" style="2" customWidth="1"/>
    <col min="2818" max="2818" width="42.33203125" style="2" customWidth="1"/>
    <col min="2819" max="2819" width="14.6640625" style="2" customWidth="1"/>
    <col min="2820" max="2820" width="5.5" style="2" customWidth="1"/>
    <col min="2821" max="2822" width="12.6640625" style="2" customWidth="1"/>
    <col min="2823" max="2823" width="4.6640625" style="2" customWidth="1"/>
    <col min="2824" max="2824" width="22.1640625" style="2" customWidth="1"/>
    <col min="2825" max="2825" width="40.33203125" style="2" customWidth="1"/>
    <col min="2826" max="2826" width="15.83203125" style="2" customWidth="1"/>
    <col min="2827" max="2827" width="5.1640625" style="2" customWidth="1"/>
    <col min="2828" max="2828" width="13.83203125" style="2" customWidth="1"/>
    <col min="2829" max="3072" width="9.1640625" style="2"/>
    <col min="3073" max="3073" width="19.5" style="2" customWidth="1"/>
    <col min="3074" max="3074" width="42.33203125" style="2" customWidth="1"/>
    <col min="3075" max="3075" width="14.6640625" style="2" customWidth="1"/>
    <col min="3076" max="3076" width="5.5" style="2" customWidth="1"/>
    <col min="3077" max="3078" width="12.6640625" style="2" customWidth="1"/>
    <col min="3079" max="3079" width="4.6640625" style="2" customWidth="1"/>
    <col min="3080" max="3080" width="22.1640625" style="2" customWidth="1"/>
    <col min="3081" max="3081" width="40.33203125" style="2" customWidth="1"/>
    <col min="3082" max="3082" width="15.83203125" style="2" customWidth="1"/>
    <col min="3083" max="3083" width="5.1640625" style="2" customWidth="1"/>
    <col min="3084" max="3084" width="13.83203125" style="2" customWidth="1"/>
    <col min="3085" max="3328" width="9.1640625" style="2"/>
    <col min="3329" max="3329" width="19.5" style="2" customWidth="1"/>
    <col min="3330" max="3330" width="42.33203125" style="2" customWidth="1"/>
    <col min="3331" max="3331" width="14.6640625" style="2" customWidth="1"/>
    <col min="3332" max="3332" width="5.5" style="2" customWidth="1"/>
    <col min="3333" max="3334" width="12.6640625" style="2" customWidth="1"/>
    <col min="3335" max="3335" width="4.6640625" style="2" customWidth="1"/>
    <col min="3336" max="3336" width="22.1640625" style="2" customWidth="1"/>
    <col min="3337" max="3337" width="40.33203125" style="2" customWidth="1"/>
    <col min="3338" max="3338" width="15.83203125" style="2" customWidth="1"/>
    <col min="3339" max="3339" width="5.1640625" style="2" customWidth="1"/>
    <col min="3340" max="3340" width="13.83203125" style="2" customWidth="1"/>
    <col min="3341" max="3584" width="9.1640625" style="2"/>
    <col min="3585" max="3585" width="19.5" style="2" customWidth="1"/>
    <col min="3586" max="3586" width="42.33203125" style="2" customWidth="1"/>
    <col min="3587" max="3587" width="14.6640625" style="2" customWidth="1"/>
    <col min="3588" max="3588" width="5.5" style="2" customWidth="1"/>
    <col min="3589" max="3590" width="12.6640625" style="2" customWidth="1"/>
    <col min="3591" max="3591" width="4.6640625" style="2" customWidth="1"/>
    <col min="3592" max="3592" width="22.1640625" style="2" customWidth="1"/>
    <col min="3593" max="3593" width="40.33203125" style="2" customWidth="1"/>
    <col min="3594" max="3594" width="15.83203125" style="2" customWidth="1"/>
    <col min="3595" max="3595" width="5.1640625" style="2" customWidth="1"/>
    <col min="3596" max="3596" width="13.83203125" style="2" customWidth="1"/>
    <col min="3597" max="3840" width="9.1640625" style="2"/>
    <col min="3841" max="3841" width="19.5" style="2" customWidth="1"/>
    <col min="3842" max="3842" width="42.33203125" style="2" customWidth="1"/>
    <col min="3843" max="3843" width="14.6640625" style="2" customWidth="1"/>
    <col min="3844" max="3844" width="5.5" style="2" customWidth="1"/>
    <col min="3845" max="3846" width="12.6640625" style="2" customWidth="1"/>
    <col min="3847" max="3847" width="4.6640625" style="2" customWidth="1"/>
    <col min="3848" max="3848" width="22.1640625" style="2" customWidth="1"/>
    <col min="3849" max="3849" width="40.33203125" style="2" customWidth="1"/>
    <col min="3850" max="3850" width="15.83203125" style="2" customWidth="1"/>
    <col min="3851" max="3851" width="5.1640625" style="2" customWidth="1"/>
    <col min="3852" max="3852" width="13.83203125" style="2" customWidth="1"/>
    <col min="3853" max="4096" width="9.1640625" style="2"/>
    <col min="4097" max="4097" width="19.5" style="2" customWidth="1"/>
    <col min="4098" max="4098" width="42.33203125" style="2" customWidth="1"/>
    <col min="4099" max="4099" width="14.6640625" style="2" customWidth="1"/>
    <col min="4100" max="4100" width="5.5" style="2" customWidth="1"/>
    <col min="4101" max="4102" width="12.6640625" style="2" customWidth="1"/>
    <col min="4103" max="4103" width="4.6640625" style="2" customWidth="1"/>
    <col min="4104" max="4104" width="22.1640625" style="2" customWidth="1"/>
    <col min="4105" max="4105" width="40.33203125" style="2" customWidth="1"/>
    <col min="4106" max="4106" width="15.83203125" style="2" customWidth="1"/>
    <col min="4107" max="4107" width="5.1640625" style="2" customWidth="1"/>
    <col min="4108" max="4108" width="13.83203125" style="2" customWidth="1"/>
    <col min="4109" max="4352" width="9.1640625" style="2"/>
    <col min="4353" max="4353" width="19.5" style="2" customWidth="1"/>
    <col min="4354" max="4354" width="42.33203125" style="2" customWidth="1"/>
    <col min="4355" max="4355" width="14.6640625" style="2" customWidth="1"/>
    <col min="4356" max="4356" width="5.5" style="2" customWidth="1"/>
    <col min="4357" max="4358" width="12.6640625" style="2" customWidth="1"/>
    <col min="4359" max="4359" width="4.6640625" style="2" customWidth="1"/>
    <col min="4360" max="4360" width="22.1640625" style="2" customWidth="1"/>
    <col min="4361" max="4361" width="40.33203125" style="2" customWidth="1"/>
    <col min="4362" max="4362" width="15.83203125" style="2" customWidth="1"/>
    <col min="4363" max="4363" width="5.1640625" style="2" customWidth="1"/>
    <col min="4364" max="4364" width="13.83203125" style="2" customWidth="1"/>
    <col min="4365" max="4608" width="9.1640625" style="2"/>
    <col min="4609" max="4609" width="19.5" style="2" customWidth="1"/>
    <col min="4610" max="4610" width="42.33203125" style="2" customWidth="1"/>
    <col min="4611" max="4611" width="14.6640625" style="2" customWidth="1"/>
    <col min="4612" max="4612" width="5.5" style="2" customWidth="1"/>
    <col min="4613" max="4614" width="12.6640625" style="2" customWidth="1"/>
    <col min="4615" max="4615" width="4.6640625" style="2" customWidth="1"/>
    <col min="4616" max="4616" width="22.1640625" style="2" customWidth="1"/>
    <col min="4617" max="4617" width="40.33203125" style="2" customWidth="1"/>
    <col min="4618" max="4618" width="15.83203125" style="2" customWidth="1"/>
    <col min="4619" max="4619" width="5.1640625" style="2" customWidth="1"/>
    <col min="4620" max="4620" width="13.83203125" style="2" customWidth="1"/>
    <col min="4621" max="4864" width="9.1640625" style="2"/>
    <col min="4865" max="4865" width="19.5" style="2" customWidth="1"/>
    <col min="4866" max="4866" width="42.33203125" style="2" customWidth="1"/>
    <col min="4867" max="4867" width="14.6640625" style="2" customWidth="1"/>
    <col min="4868" max="4868" width="5.5" style="2" customWidth="1"/>
    <col min="4869" max="4870" width="12.6640625" style="2" customWidth="1"/>
    <col min="4871" max="4871" width="4.6640625" style="2" customWidth="1"/>
    <col min="4872" max="4872" width="22.1640625" style="2" customWidth="1"/>
    <col min="4873" max="4873" width="40.33203125" style="2" customWidth="1"/>
    <col min="4874" max="4874" width="15.83203125" style="2" customWidth="1"/>
    <col min="4875" max="4875" width="5.1640625" style="2" customWidth="1"/>
    <col min="4876" max="4876" width="13.83203125" style="2" customWidth="1"/>
    <col min="4877" max="5120" width="9.1640625" style="2"/>
    <col min="5121" max="5121" width="19.5" style="2" customWidth="1"/>
    <col min="5122" max="5122" width="42.33203125" style="2" customWidth="1"/>
    <col min="5123" max="5123" width="14.6640625" style="2" customWidth="1"/>
    <col min="5124" max="5124" width="5.5" style="2" customWidth="1"/>
    <col min="5125" max="5126" width="12.6640625" style="2" customWidth="1"/>
    <col min="5127" max="5127" width="4.6640625" style="2" customWidth="1"/>
    <col min="5128" max="5128" width="22.1640625" style="2" customWidth="1"/>
    <col min="5129" max="5129" width="40.33203125" style="2" customWidth="1"/>
    <col min="5130" max="5130" width="15.83203125" style="2" customWidth="1"/>
    <col min="5131" max="5131" width="5.1640625" style="2" customWidth="1"/>
    <col min="5132" max="5132" width="13.83203125" style="2" customWidth="1"/>
    <col min="5133" max="5376" width="9.1640625" style="2"/>
    <col min="5377" max="5377" width="19.5" style="2" customWidth="1"/>
    <col min="5378" max="5378" width="42.33203125" style="2" customWidth="1"/>
    <col min="5379" max="5379" width="14.6640625" style="2" customWidth="1"/>
    <col min="5380" max="5380" width="5.5" style="2" customWidth="1"/>
    <col min="5381" max="5382" width="12.6640625" style="2" customWidth="1"/>
    <col min="5383" max="5383" width="4.6640625" style="2" customWidth="1"/>
    <col min="5384" max="5384" width="22.1640625" style="2" customWidth="1"/>
    <col min="5385" max="5385" width="40.33203125" style="2" customWidth="1"/>
    <col min="5386" max="5386" width="15.83203125" style="2" customWidth="1"/>
    <col min="5387" max="5387" width="5.1640625" style="2" customWidth="1"/>
    <col min="5388" max="5388" width="13.83203125" style="2" customWidth="1"/>
    <col min="5389" max="5632" width="9.1640625" style="2"/>
    <col min="5633" max="5633" width="19.5" style="2" customWidth="1"/>
    <col min="5634" max="5634" width="42.33203125" style="2" customWidth="1"/>
    <col min="5635" max="5635" width="14.6640625" style="2" customWidth="1"/>
    <col min="5636" max="5636" width="5.5" style="2" customWidth="1"/>
    <col min="5637" max="5638" width="12.6640625" style="2" customWidth="1"/>
    <col min="5639" max="5639" width="4.6640625" style="2" customWidth="1"/>
    <col min="5640" max="5640" width="22.1640625" style="2" customWidth="1"/>
    <col min="5641" max="5641" width="40.33203125" style="2" customWidth="1"/>
    <col min="5642" max="5642" width="15.83203125" style="2" customWidth="1"/>
    <col min="5643" max="5643" width="5.1640625" style="2" customWidth="1"/>
    <col min="5644" max="5644" width="13.83203125" style="2" customWidth="1"/>
    <col min="5645" max="5888" width="9.1640625" style="2"/>
    <col min="5889" max="5889" width="19.5" style="2" customWidth="1"/>
    <col min="5890" max="5890" width="42.33203125" style="2" customWidth="1"/>
    <col min="5891" max="5891" width="14.6640625" style="2" customWidth="1"/>
    <col min="5892" max="5892" width="5.5" style="2" customWidth="1"/>
    <col min="5893" max="5894" width="12.6640625" style="2" customWidth="1"/>
    <col min="5895" max="5895" width="4.6640625" style="2" customWidth="1"/>
    <col min="5896" max="5896" width="22.1640625" style="2" customWidth="1"/>
    <col min="5897" max="5897" width="40.33203125" style="2" customWidth="1"/>
    <col min="5898" max="5898" width="15.83203125" style="2" customWidth="1"/>
    <col min="5899" max="5899" width="5.1640625" style="2" customWidth="1"/>
    <col min="5900" max="5900" width="13.83203125" style="2" customWidth="1"/>
    <col min="5901" max="6144" width="9.1640625" style="2"/>
    <col min="6145" max="6145" width="19.5" style="2" customWidth="1"/>
    <col min="6146" max="6146" width="42.33203125" style="2" customWidth="1"/>
    <col min="6147" max="6147" width="14.6640625" style="2" customWidth="1"/>
    <col min="6148" max="6148" width="5.5" style="2" customWidth="1"/>
    <col min="6149" max="6150" width="12.6640625" style="2" customWidth="1"/>
    <col min="6151" max="6151" width="4.6640625" style="2" customWidth="1"/>
    <col min="6152" max="6152" width="22.1640625" style="2" customWidth="1"/>
    <col min="6153" max="6153" width="40.33203125" style="2" customWidth="1"/>
    <col min="6154" max="6154" width="15.83203125" style="2" customWidth="1"/>
    <col min="6155" max="6155" width="5.1640625" style="2" customWidth="1"/>
    <col min="6156" max="6156" width="13.83203125" style="2" customWidth="1"/>
    <col min="6157" max="6400" width="9.1640625" style="2"/>
    <col min="6401" max="6401" width="19.5" style="2" customWidth="1"/>
    <col min="6402" max="6402" width="42.33203125" style="2" customWidth="1"/>
    <col min="6403" max="6403" width="14.6640625" style="2" customWidth="1"/>
    <col min="6404" max="6404" width="5.5" style="2" customWidth="1"/>
    <col min="6405" max="6406" width="12.6640625" style="2" customWidth="1"/>
    <col min="6407" max="6407" width="4.6640625" style="2" customWidth="1"/>
    <col min="6408" max="6408" width="22.1640625" style="2" customWidth="1"/>
    <col min="6409" max="6409" width="40.33203125" style="2" customWidth="1"/>
    <col min="6410" max="6410" width="15.83203125" style="2" customWidth="1"/>
    <col min="6411" max="6411" width="5.1640625" style="2" customWidth="1"/>
    <col min="6412" max="6412" width="13.83203125" style="2" customWidth="1"/>
    <col min="6413" max="6656" width="9.1640625" style="2"/>
    <col min="6657" max="6657" width="19.5" style="2" customWidth="1"/>
    <col min="6658" max="6658" width="42.33203125" style="2" customWidth="1"/>
    <col min="6659" max="6659" width="14.6640625" style="2" customWidth="1"/>
    <col min="6660" max="6660" width="5.5" style="2" customWidth="1"/>
    <col min="6661" max="6662" width="12.6640625" style="2" customWidth="1"/>
    <col min="6663" max="6663" width="4.6640625" style="2" customWidth="1"/>
    <col min="6664" max="6664" width="22.1640625" style="2" customWidth="1"/>
    <col min="6665" max="6665" width="40.33203125" style="2" customWidth="1"/>
    <col min="6666" max="6666" width="15.83203125" style="2" customWidth="1"/>
    <col min="6667" max="6667" width="5.1640625" style="2" customWidth="1"/>
    <col min="6668" max="6668" width="13.83203125" style="2" customWidth="1"/>
    <col min="6669" max="6912" width="9.1640625" style="2"/>
    <col min="6913" max="6913" width="19.5" style="2" customWidth="1"/>
    <col min="6914" max="6914" width="42.33203125" style="2" customWidth="1"/>
    <col min="6915" max="6915" width="14.6640625" style="2" customWidth="1"/>
    <col min="6916" max="6916" width="5.5" style="2" customWidth="1"/>
    <col min="6917" max="6918" width="12.6640625" style="2" customWidth="1"/>
    <col min="6919" max="6919" width="4.6640625" style="2" customWidth="1"/>
    <col min="6920" max="6920" width="22.1640625" style="2" customWidth="1"/>
    <col min="6921" max="6921" width="40.33203125" style="2" customWidth="1"/>
    <col min="6922" max="6922" width="15.83203125" style="2" customWidth="1"/>
    <col min="6923" max="6923" width="5.1640625" style="2" customWidth="1"/>
    <col min="6924" max="6924" width="13.83203125" style="2" customWidth="1"/>
    <col min="6925" max="7168" width="9.1640625" style="2"/>
    <col min="7169" max="7169" width="19.5" style="2" customWidth="1"/>
    <col min="7170" max="7170" width="42.33203125" style="2" customWidth="1"/>
    <col min="7171" max="7171" width="14.6640625" style="2" customWidth="1"/>
    <col min="7172" max="7172" width="5.5" style="2" customWidth="1"/>
    <col min="7173" max="7174" width="12.6640625" style="2" customWidth="1"/>
    <col min="7175" max="7175" width="4.6640625" style="2" customWidth="1"/>
    <col min="7176" max="7176" width="22.1640625" style="2" customWidth="1"/>
    <col min="7177" max="7177" width="40.33203125" style="2" customWidth="1"/>
    <col min="7178" max="7178" width="15.83203125" style="2" customWidth="1"/>
    <col min="7179" max="7179" width="5.1640625" style="2" customWidth="1"/>
    <col min="7180" max="7180" width="13.83203125" style="2" customWidth="1"/>
    <col min="7181" max="7424" width="9.1640625" style="2"/>
    <col min="7425" max="7425" width="19.5" style="2" customWidth="1"/>
    <col min="7426" max="7426" width="42.33203125" style="2" customWidth="1"/>
    <col min="7427" max="7427" width="14.6640625" style="2" customWidth="1"/>
    <col min="7428" max="7428" width="5.5" style="2" customWidth="1"/>
    <col min="7429" max="7430" width="12.6640625" style="2" customWidth="1"/>
    <col min="7431" max="7431" width="4.6640625" style="2" customWidth="1"/>
    <col min="7432" max="7432" width="22.1640625" style="2" customWidth="1"/>
    <col min="7433" max="7433" width="40.33203125" style="2" customWidth="1"/>
    <col min="7434" max="7434" width="15.83203125" style="2" customWidth="1"/>
    <col min="7435" max="7435" width="5.1640625" style="2" customWidth="1"/>
    <col min="7436" max="7436" width="13.83203125" style="2" customWidth="1"/>
    <col min="7437" max="7680" width="9.1640625" style="2"/>
    <col min="7681" max="7681" width="19.5" style="2" customWidth="1"/>
    <col min="7682" max="7682" width="42.33203125" style="2" customWidth="1"/>
    <col min="7683" max="7683" width="14.6640625" style="2" customWidth="1"/>
    <col min="7684" max="7684" width="5.5" style="2" customWidth="1"/>
    <col min="7685" max="7686" width="12.6640625" style="2" customWidth="1"/>
    <col min="7687" max="7687" width="4.6640625" style="2" customWidth="1"/>
    <col min="7688" max="7688" width="22.1640625" style="2" customWidth="1"/>
    <col min="7689" max="7689" width="40.33203125" style="2" customWidth="1"/>
    <col min="7690" max="7690" width="15.83203125" style="2" customWidth="1"/>
    <col min="7691" max="7691" width="5.1640625" style="2" customWidth="1"/>
    <col min="7692" max="7692" width="13.83203125" style="2" customWidth="1"/>
    <col min="7693" max="7936" width="9.1640625" style="2"/>
    <col min="7937" max="7937" width="19.5" style="2" customWidth="1"/>
    <col min="7938" max="7938" width="42.33203125" style="2" customWidth="1"/>
    <col min="7939" max="7939" width="14.6640625" style="2" customWidth="1"/>
    <col min="7940" max="7940" width="5.5" style="2" customWidth="1"/>
    <col min="7941" max="7942" width="12.6640625" style="2" customWidth="1"/>
    <col min="7943" max="7943" width="4.6640625" style="2" customWidth="1"/>
    <col min="7944" max="7944" width="22.1640625" style="2" customWidth="1"/>
    <col min="7945" max="7945" width="40.33203125" style="2" customWidth="1"/>
    <col min="7946" max="7946" width="15.83203125" style="2" customWidth="1"/>
    <col min="7947" max="7947" width="5.1640625" style="2" customWidth="1"/>
    <col min="7948" max="7948" width="13.83203125" style="2" customWidth="1"/>
    <col min="7949" max="8192" width="9.1640625" style="2"/>
    <col min="8193" max="8193" width="19.5" style="2" customWidth="1"/>
    <col min="8194" max="8194" width="42.33203125" style="2" customWidth="1"/>
    <col min="8195" max="8195" width="14.6640625" style="2" customWidth="1"/>
    <col min="8196" max="8196" width="5.5" style="2" customWidth="1"/>
    <col min="8197" max="8198" width="12.6640625" style="2" customWidth="1"/>
    <col min="8199" max="8199" width="4.6640625" style="2" customWidth="1"/>
    <col min="8200" max="8200" width="22.1640625" style="2" customWidth="1"/>
    <col min="8201" max="8201" width="40.33203125" style="2" customWidth="1"/>
    <col min="8202" max="8202" width="15.83203125" style="2" customWidth="1"/>
    <col min="8203" max="8203" width="5.1640625" style="2" customWidth="1"/>
    <col min="8204" max="8204" width="13.83203125" style="2" customWidth="1"/>
    <col min="8205" max="8448" width="9.1640625" style="2"/>
    <col min="8449" max="8449" width="19.5" style="2" customWidth="1"/>
    <col min="8450" max="8450" width="42.33203125" style="2" customWidth="1"/>
    <col min="8451" max="8451" width="14.6640625" style="2" customWidth="1"/>
    <col min="8452" max="8452" width="5.5" style="2" customWidth="1"/>
    <col min="8453" max="8454" width="12.6640625" style="2" customWidth="1"/>
    <col min="8455" max="8455" width="4.6640625" style="2" customWidth="1"/>
    <col min="8456" max="8456" width="22.1640625" style="2" customWidth="1"/>
    <col min="8457" max="8457" width="40.33203125" style="2" customWidth="1"/>
    <col min="8458" max="8458" width="15.83203125" style="2" customWidth="1"/>
    <col min="8459" max="8459" width="5.1640625" style="2" customWidth="1"/>
    <col min="8460" max="8460" width="13.83203125" style="2" customWidth="1"/>
    <col min="8461" max="8704" width="9.1640625" style="2"/>
    <col min="8705" max="8705" width="19.5" style="2" customWidth="1"/>
    <col min="8706" max="8706" width="42.33203125" style="2" customWidth="1"/>
    <col min="8707" max="8707" width="14.6640625" style="2" customWidth="1"/>
    <col min="8708" max="8708" width="5.5" style="2" customWidth="1"/>
    <col min="8709" max="8710" width="12.6640625" style="2" customWidth="1"/>
    <col min="8711" max="8711" width="4.6640625" style="2" customWidth="1"/>
    <col min="8712" max="8712" width="22.1640625" style="2" customWidth="1"/>
    <col min="8713" max="8713" width="40.33203125" style="2" customWidth="1"/>
    <col min="8714" max="8714" width="15.83203125" style="2" customWidth="1"/>
    <col min="8715" max="8715" width="5.1640625" style="2" customWidth="1"/>
    <col min="8716" max="8716" width="13.83203125" style="2" customWidth="1"/>
    <col min="8717" max="8960" width="9.1640625" style="2"/>
    <col min="8961" max="8961" width="19.5" style="2" customWidth="1"/>
    <col min="8962" max="8962" width="42.33203125" style="2" customWidth="1"/>
    <col min="8963" max="8963" width="14.6640625" style="2" customWidth="1"/>
    <col min="8964" max="8964" width="5.5" style="2" customWidth="1"/>
    <col min="8965" max="8966" width="12.6640625" style="2" customWidth="1"/>
    <col min="8967" max="8967" width="4.6640625" style="2" customWidth="1"/>
    <col min="8968" max="8968" width="22.1640625" style="2" customWidth="1"/>
    <col min="8969" max="8969" width="40.33203125" style="2" customWidth="1"/>
    <col min="8970" max="8970" width="15.83203125" style="2" customWidth="1"/>
    <col min="8971" max="8971" width="5.1640625" style="2" customWidth="1"/>
    <col min="8972" max="8972" width="13.83203125" style="2" customWidth="1"/>
    <col min="8973" max="9216" width="9.1640625" style="2"/>
    <col min="9217" max="9217" width="19.5" style="2" customWidth="1"/>
    <col min="9218" max="9218" width="42.33203125" style="2" customWidth="1"/>
    <col min="9219" max="9219" width="14.6640625" style="2" customWidth="1"/>
    <col min="9220" max="9220" width="5.5" style="2" customWidth="1"/>
    <col min="9221" max="9222" width="12.6640625" style="2" customWidth="1"/>
    <col min="9223" max="9223" width="4.6640625" style="2" customWidth="1"/>
    <col min="9224" max="9224" width="22.1640625" style="2" customWidth="1"/>
    <col min="9225" max="9225" width="40.33203125" style="2" customWidth="1"/>
    <col min="9226" max="9226" width="15.83203125" style="2" customWidth="1"/>
    <col min="9227" max="9227" width="5.1640625" style="2" customWidth="1"/>
    <col min="9228" max="9228" width="13.83203125" style="2" customWidth="1"/>
    <col min="9229" max="9472" width="9.1640625" style="2"/>
    <col min="9473" max="9473" width="19.5" style="2" customWidth="1"/>
    <col min="9474" max="9474" width="42.33203125" style="2" customWidth="1"/>
    <col min="9475" max="9475" width="14.6640625" style="2" customWidth="1"/>
    <col min="9476" max="9476" width="5.5" style="2" customWidth="1"/>
    <col min="9477" max="9478" width="12.6640625" style="2" customWidth="1"/>
    <col min="9479" max="9479" width="4.6640625" style="2" customWidth="1"/>
    <col min="9480" max="9480" width="22.1640625" style="2" customWidth="1"/>
    <col min="9481" max="9481" width="40.33203125" style="2" customWidth="1"/>
    <col min="9482" max="9482" width="15.83203125" style="2" customWidth="1"/>
    <col min="9483" max="9483" width="5.1640625" style="2" customWidth="1"/>
    <col min="9484" max="9484" width="13.83203125" style="2" customWidth="1"/>
    <col min="9485" max="9728" width="9.1640625" style="2"/>
    <col min="9729" max="9729" width="19.5" style="2" customWidth="1"/>
    <col min="9730" max="9730" width="42.33203125" style="2" customWidth="1"/>
    <col min="9731" max="9731" width="14.6640625" style="2" customWidth="1"/>
    <col min="9732" max="9732" width="5.5" style="2" customWidth="1"/>
    <col min="9733" max="9734" width="12.6640625" style="2" customWidth="1"/>
    <col min="9735" max="9735" width="4.6640625" style="2" customWidth="1"/>
    <col min="9736" max="9736" width="22.1640625" style="2" customWidth="1"/>
    <col min="9737" max="9737" width="40.33203125" style="2" customWidth="1"/>
    <col min="9738" max="9738" width="15.83203125" style="2" customWidth="1"/>
    <col min="9739" max="9739" width="5.1640625" style="2" customWidth="1"/>
    <col min="9740" max="9740" width="13.83203125" style="2" customWidth="1"/>
    <col min="9741" max="9984" width="9.1640625" style="2"/>
    <col min="9985" max="9985" width="19.5" style="2" customWidth="1"/>
    <col min="9986" max="9986" width="42.33203125" style="2" customWidth="1"/>
    <col min="9987" max="9987" width="14.6640625" style="2" customWidth="1"/>
    <col min="9988" max="9988" width="5.5" style="2" customWidth="1"/>
    <col min="9989" max="9990" width="12.6640625" style="2" customWidth="1"/>
    <col min="9991" max="9991" width="4.6640625" style="2" customWidth="1"/>
    <col min="9992" max="9992" width="22.1640625" style="2" customWidth="1"/>
    <col min="9993" max="9993" width="40.33203125" style="2" customWidth="1"/>
    <col min="9994" max="9994" width="15.83203125" style="2" customWidth="1"/>
    <col min="9995" max="9995" width="5.1640625" style="2" customWidth="1"/>
    <col min="9996" max="9996" width="13.83203125" style="2" customWidth="1"/>
    <col min="9997" max="10240" width="9.1640625" style="2"/>
    <col min="10241" max="10241" width="19.5" style="2" customWidth="1"/>
    <col min="10242" max="10242" width="42.33203125" style="2" customWidth="1"/>
    <col min="10243" max="10243" width="14.6640625" style="2" customWidth="1"/>
    <col min="10244" max="10244" width="5.5" style="2" customWidth="1"/>
    <col min="10245" max="10246" width="12.6640625" style="2" customWidth="1"/>
    <col min="10247" max="10247" width="4.6640625" style="2" customWidth="1"/>
    <col min="10248" max="10248" width="22.1640625" style="2" customWidth="1"/>
    <col min="10249" max="10249" width="40.33203125" style="2" customWidth="1"/>
    <col min="10250" max="10250" width="15.83203125" style="2" customWidth="1"/>
    <col min="10251" max="10251" width="5.1640625" style="2" customWidth="1"/>
    <col min="10252" max="10252" width="13.83203125" style="2" customWidth="1"/>
    <col min="10253" max="10496" width="9.1640625" style="2"/>
    <col min="10497" max="10497" width="19.5" style="2" customWidth="1"/>
    <col min="10498" max="10498" width="42.33203125" style="2" customWidth="1"/>
    <col min="10499" max="10499" width="14.6640625" style="2" customWidth="1"/>
    <col min="10500" max="10500" width="5.5" style="2" customWidth="1"/>
    <col min="10501" max="10502" width="12.6640625" style="2" customWidth="1"/>
    <col min="10503" max="10503" width="4.6640625" style="2" customWidth="1"/>
    <col min="10504" max="10504" width="22.1640625" style="2" customWidth="1"/>
    <col min="10505" max="10505" width="40.33203125" style="2" customWidth="1"/>
    <col min="10506" max="10506" width="15.83203125" style="2" customWidth="1"/>
    <col min="10507" max="10507" width="5.1640625" style="2" customWidth="1"/>
    <col min="10508" max="10508" width="13.83203125" style="2" customWidth="1"/>
    <col min="10509" max="10752" width="9.1640625" style="2"/>
    <col min="10753" max="10753" width="19.5" style="2" customWidth="1"/>
    <col min="10754" max="10754" width="42.33203125" style="2" customWidth="1"/>
    <col min="10755" max="10755" width="14.6640625" style="2" customWidth="1"/>
    <col min="10756" max="10756" width="5.5" style="2" customWidth="1"/>
    <col min="10757" max="10758" width="12.6640625" style="2" customWidth="1"/>
    <col min="10759" max="10759" width="4.6640625" style="2" customWidth="1"/>
    <col min="10760" max="10760" width="22.1640625" style="2" customWidth="1"/>
    <col min="10761" max="10761" width="40.33203125" style="2" customWidth="1"/>
    <col min="10762" max="10762" width="15.83203125" style="2" customWidth="1"/>
    <col min="10763" max="10763" width="5.1640625" style="2" customWidth="1"/>
    <col min="10764" max="10764" width="13.83203125" style="2" customWidth="1"/>
    <col min="10765" max="11008" width="9.1640625" style="2"/>
    <col min="11009" max="11009" width="19.5" style="2" customWidth="1"/>
    <col min="11010" max="11010" width="42.33203125" style="2" customWidth="1"/>
    <col min="11011" max="11011" width="14.6640625" style="2" customWidth="1"/>
    <col min="11012" max="11012" width="5.5" style="2" customWidth="1"/>
    <col min="11013" max="11014" width="12.6640625" style="2" customWidth="1"/>
    <col min="11015" max="11015" width="4.6640625" style="2" customWidth="1"/>
    <col min="11016" max="11016" width="22.1640625" style="2" customWidth="1"/>
    <col min="11017" max="11017" width="40.33203125" style="2" customWidth="1"/>
    <col min="11018" max="11018" width="15.83203125" style="2" customWidth="1"/>
    <col min="11019" max="11019" width="5.1640625" style="2" customWidth="1"/>
    <col min="11020" max="11020" width="13.83203125" style="2" customWidth="1"/>
    <col min="11021" max="11264" width="9.1640625" style="2"/>
    <col min="11265" max="11265" width="19.5" style="2" customWidth="1"/>
    <col min="11266" max="11266" width="42.33203125" style="2" customWidth="1"/>
    <col min="11267" max="11267" width="14.6640625" style="2" customWidth="1"/>
    <col min="11268" max="11268" width="5.5" style="2" customWidth="1"/>
    <col min="11269" max="11270" width="12.6640625" style="2" customWidth="1"/>
    <col min="11271" max="11271" width="4.6640625" style="2" customWidth="1"/>
    <col min="11272" max="11272" width="22.1640625" style="2" customWidth="1"/>
    <col min="11273" max="11273" width="40.33203125" style="2" customWidth="1"/>
    <col min="11274" max="11274" width="15.83203125" style="2" customWidth="1"/>
    <col min="11275" max="11275" width="5.1640625" style="2" customWidth="1"/>
    <col min="11276" max="11276" width="13.83203125" style="2" customWidth="1"/>
    <col min="11277" max="11520" width="9.1640625" style="2"/>
    <col min="11521" max="11521" width="19.5" style="2" customWidth="1"/>
    <col min="11522" max="11522" width="42.33203125" style="2" customWidth="1"/>
    <col min="11523" max="11523" width="14.6640625" style="2" customWidth="1"/>
    <col min="11524" max="11524" width="5.5" style="2" customWidth="1"/>
    <col min="11525" max="11526" width="12.6640625" style="2" customWidth="1"/>
    <col min="11527" max="11527" width="4.6640625" style="2" customWidth="1"/>
    <col min="11528" max="11528" width="22.1640625" style="2" customWidth="1"/>
    <col min="11529" max="11529" width="40.33203125" style="2" customWidth="1"/>
    <col min="11530" max="11530" width="15.83203125" style="2" customWidth="1"/>
    <col min="11531" max="11531" width="5.1640625" style="2" customWidth="1"/>
    <col min="11532" max="11532" width="13.83203125" style="2" customWidth="1"/>
    <col min="11533" max="11776" width="9.1640625" style="2"/>
    <col min="11777" max="11777" width="19.5" style="2" customWidth="1"/>
    <col min="11778" max="11778" width="42.33203125" style="2" customWidth="1"/>
    <col min="11779" max="11779" width="14.6640625" style="2" customWidth="1"/>
    <col min="11780" max="11780" width="5.5" style="2" customWidth="1"/>
    <col min="11781" max="11782" width="12.6640625" style="2" customWidth="1"/>
    <col min="11783" max="11783" width="4.6640625" style="2" customWidth="1"/>
    <col min="11784" max="11784" width="22.1640625" style="2" customWidth="1"/>
    <col min="11785" max="11785" width="40.33203125" style="2" customWidth="1"/>
    <col min="11786" max="11786" width="15.83203125" style="2" customWidth="1"/>
    <col min="11787" max="11787" width="5.1640625" style="2" customWidth="1"/>
    <col min="11788" max="11788" width="13.83203125" style="2" customWidth="1"/>
    <col min="11789" max="12032" width="9.1640625" style="2"/>
    <col min="12033" max="12033" width="19.5" style="2" customWidth="1"/>
    <col min="12034" max="12034" width="42.33203125" style="2" customWidth="1"/>
    <col min="12035" max="12035" width="14.6640625" style="2" customWidth="1"/>
    <col min="12036" max="12036" width="5.5" style="2" customWidth="1"/>
    <col min="12037" max="12038" width="12.6640625" style="2" customWidth="1"/>
    <col min="12039" max="12039" width="4.6640625" style="2" customWidth="1"/>
    <col min="12040" max="12040" width="22.1640625" style="2" customWidth="1"/>
    <col min="12041" max="12041" width="40.33203125" style="2" customWidth="1"/>
    <col min="12042" max="12042" width="15.83203125" style="2" customWidth="1"/>
    <col min="12043" max="12043" width="5.1640625" style="2" customWidth="1"/>
    <col min="12044" max="12044" width="13.83203125" style="2" customWidth="1"/>
    <col min="12045" max="12288" width="9.1640625" style="2"/>
    <col min="12289" max="12289" width="19.5" style="2" customWidth="1"/>
    <col min="12290" max="12290" width="42.33203125" style="2" customWidth="1"/>
    <col min="12291" max="12291" width="14.6640625" style="2" customWidth="1"/>
    <col min="12292" max="12292" width="5.5" style="2" customWidth="1"/>
    <col min="12293" max="12294" width="12.6640625" style="2" customWidth="1"/>
    <col min="12295" max="12295" width="4.6640625" style="2" customWidth="1"/>
    <col min="12296" max="12296" width="22.1640625" style="2" customWidth="1"/>
    <col min="12297" max="12297" width="40.33203125" style="2" customWidth="1"/>
    <col min="12298" max="12298" width="15.83203125" style="2" customWidth="1"/>
    <col min="12299" max="12299" width="5.1640625" style="2" customWidth="1"/>
    <col min="12300" max="12300" width="13.83203125" style="2" customWidth="1"/>
    <col min="12301" max="12544" width="9.1640625" style="2"/>
    <col min="12545" max="12545" width="19.5" style="2" customWidth="1"/>
    <col min="12546" max="12546" width="42.33203125" style="2" customWidth="1"/>
    <col min="12547" max="12547" width="14.6640625" style="2" customWidth="1"/>
    <col min="12548" max="12548" width="5.5" style="2" customWidth="1"/>
    <col min="12549" max="12550" width="12.6640625" style="2" customWidth="1"/>
    <col min="12551" max="12551" width="4.6640625" style="2" customWidth="1"/>
    <col min="12552" max="12552" width="22.1640625" style="2" customWidth="1"/>
    <col min="12553" max="12553" width="40.33203125" style="2" customWidth="1"/>
    <col min="12554" max="12554" width="15.83203125" style="2" customWidth="1"/>
    <col min="12555" max="12555" width="5.1640625" style="2" customWidth="1"/>
    <col min="12556" max="12556" width="13.83203125" style="2" customWidth="1"/>
    <col min="12557" max="12800" width="9.1640625" style="2"/>
    <col min="12801" max="12801" width="19.5" style="2" customWidth="1"/>
    <col min="12802" max="12802" width="42.33203125" style="2" customWidth="1"/>
    <col min="12803" max="12803" width="14.6640625" style="2" customWidth="1"/>
    <col min="12804" max="12804" width="5.5" style="2" customWidth="1"/>
    <col min="12805" max="12806" width="12.6640625" style="2" customWidth="1"/>
    <col min="12807" max="12807" width="4.6640625" style="2" customWidth="1"/>
    <col min="12808" max="12808" width="22.1640625" style="2" customWidth="1"/>
    <col min="12809" max="12809" width="40.33203125" style="2" customWidth="1"/>
    <col min="12810" max="12810" width="15.83203125" style="2" customWidth="1"/>
    <col min="12811" max="12811" width="5.1640625" style="2" customWidth="1"/>
    <col min="12812" max="12812" width="13.83203125" style="2" customWidth="1"/>
    <col min="12813" max="13056" width="9.1640625" style="2"/>
    <col min="13057" max="13057" width="19.5" style="2" customWidth="1"/>
    <col min="13058" max="13058" width="42.33203125" style="2" customWidth="1"/>
    <col min="13059" max="13059" width="14.6640625" style="2" customWidth="1"/>
    <col min="13060" max="13060" width="5.5" style="2" customWidth="1"/>
    <col min="13061" max="13062" width="12.6640625" style="2" customWidth="1"/>
    <col min="13063" max="13063" width="4.6640625" style="2" customWidth="1"/>
    <col min="13064" max="13064" width="22.1640625" style="2" customWidth="1"/>
    <col min="13065" max="13065" width="40.33203125" style="2" customWidth="1"/>
    <col min="13066" max="13066" width="15.83203125" style="2" customWidth="1"/>
    <col min="13067" max="13067" width="5.1640625" style="2" customWidth="1"/>
    <col min="13068" max="13068" width="13.83203125" style="2" customWidth="1"/>
    <col min="13069" max="13312" width="9.1640625" style="2"/>
    <col min="13313" max="13313" width="19.5" style="2" customWidth="1"/>
    <col min="13314" max="13314" width="42.33203125" style="2" customWidth="1"/>
    <col min="13315" max="13315" width="14.6640625" style="2" customWidth="1"/>
    <col min="13316" max="13316" width="5.5" style="2" customWidth="1"/>
    <col min="13317" max="13318" width="12.6640625" style="2" customWidth="1"/>
    <col min="13319" max="13319" width="4.6640625" style="2" customWidth="1"/>
    <col min="13320" max="13320" width="22.1640625" style="2" customWidth="1"/>
    <col min="13321" max="13321" width="40.33203125" style="2" customWidth="1"/>
    <col min="13322" max="13322" width="15.83203125" style="2" customWidth="1"/>
    <col min="13323" max="13323" width="5.1640625" style="2" customWidth="1"/>
    <col min="13324" max="13324" width="13.83203125" style="2" customWidth="1"/>
    <col min="13325" max="13568" width="9.1640625" style="2"/>
    <col min="13569" max="13569" width="19.5" style="2" customWidth="1"/>
    <col min="13570" max="13570" width="42.33203125" style="2" customWidth="1"/>
    <col min="13571" max="13571" width="14.6640625" style="2" customWidth="1"/>
    <col min="13572" max="13572" width="5.5" style="2" customWidth="1"/>
    <col min="13573" max="13574" width="12.6640625" style="2" customWidth="1"/>
    <col min="13575" max="13575" width="4.6640625" style="2" customWidth="1"/>
    <col min="13576" max="13576" width="22.1640625" style="2" customWidth="1"/>
    <col min="13577" max="13577" width="40.33203125" style="2" customWidth="1"/>
    <col min="13578" max="13578" width="15.83203125" style="2" customWidth="1"/>
    <col min="13579" max="13579" width="5.1640625" style="2" customWidth="1"/>
    <col min="13580" max="13580" width="13.83203125" style="2" customWidth="1"/>
    <col min="13581" max="13824" width="9.1640625" style="2"/>
    <col min="13825" max="13825" width="19.5" style="2" customWidth="1"/>
    <col min="13826" max="13826" width="42.33203125" style="2" customWidth="1"/>
    <col min="13827" max="13827" width="14.6640625" style="2" customWidth="1"/>
    <col min="13828" max="13828" width="5.5" style="2" customWidth="1"/>
    <col min="13829" max="13830" width="12.6640625" style="2" customWidth="1"/>
    <col min="13831" max="13831" width="4.6640625" style="2" customWidth="1"/>
    <col min="13832" max="13832" width="22.1640625" style="2" customWidth="1"/>
    <col min="13833" max="13833" width="40.33203125" style="2" customWidth="1"/>
    <col min="13834" max="13834" width="15.83203125" style="2" customWidth="1"/>
    <col min="13835" max="13835" width="5.1640625" style="2" customWidth="1"/>
    <col min="13836" max="13836" width="13.83203125" style="2" customWidth="1"/>
    <col min="13837" max="14080" width="9.1640625" style="2"/>
    <col min="14081" max="14081" width="19.5" style="2" customWidth="1"/>
    <col min="14082" max="14082" width="42.33203125" style="2" customWidth="1"/>
    <col min="14083" max="14083" width="14.6640625" style="2" customWidth="1"/>
    <col min="14084" max="14084" width="5.5" style="2" customWidth="1"/>
    <col min="14085" max="14086" width="12.6640625" style="2" customWidth="1"/>
    <col min="14087" max="14087" width="4.6640625" style="2" customWidth="1"/>
    <col min="14088" max="14088" width="22.1640625" style="2" customWidth="1"/>
    <col min="14089" max="14089" width="40.33203125" style="2" customWidth="1"/>
    <col min="14090" max="14090" width="15.83203125" style="2" customWidth="1"/>
    <col min="14091" max="14091" width="5.1640625" style="2" customWidth="1"/>
    <col min="14092" max="14092" width="13.83203125" style="2" customWidth="1"/>
    <col min="14093" max="14336" width="9.1640625" style="2"/>
    <col min="14337" max="14337" width="19.5" style="2" customWidth="1"/>
    <col min="14338" max="14338" width="42.33203125" style="2" customWidth="1"/>
    <col min="14339" max="14339" width="14.6640625" style="2" customWidth="1"/>
    <col min="14340" max="14340" width="5.5" style="2" customWidth="1"/>
    <col min="14341" max="14342" width="12.6640625" style="2" customWidth="1"/>
    <col min="14343" max="14343" width="4.6640625" style="2" customWidth="1"/>
    <col min="14344" max="14344" width="22.1640625" style="2" customWidth="1"/>
    <col min="14345" max="14345" width="40.33203125" style="2" customWidth="1"/>
    <col min="14346" max="14346" width="15.83203125" style="2" customWidth="1"/>
    <col min="14347" max="14347" width="5.1640625" style="2" customWidth="1"/>
    <col min="14348" max="14348" width="13.83203125" style="2" customWidth="1"/>
    <col min="14349" max="14592" width="9.1640625" style="2"/>
    <col min="14593" max="14593" width="19.5" style="2" customWidth="1"/>
    <col min="14594" max="14594" width="42.33203125" style="2" customWidth="1"/>
    <col min="14595" max="14595" width="14.6640625" style="2" customWidth="1"/>
    <col min="14596" max="14596" width="5.5" style="2" customWidth="1"/>
    <col min="14597" max="14598" width="12.6640625" style="2" customWidth="1"/>
    <col min="14599" max="14599" width="4.6640625" style="2" customWidth="1"/>
    <col min="14600" max="14600" width="22.1640625" style="2" customWidth="1"/>
    <col min="14601" max="14601" width="40.33203125" style="2" customWidth="1"/>
    <col min="14602" max="14602" width="15.83203125" style="2" customWidth="1"/>
    <col min="14603" max="14603" width="5.1640625" style="2" customWidth="1"/>
    <col min="14604" max="14604" width="13.83203125" style="2" customWidth="1"/>
    <col min="14605" max="14848" width="9.1640625" style="2"/>
    <col min="14849" max="14849" width="19.5" style="2" customWidth="1"/>
    <col min="14850" max="14850" width="42.33203125" style="2" customWidth="1"/>
    <col min="14851" max="14851" width="14.6640625" style="2" customWidth="1"/>
    <col min="14852" max="14852" width="5.5" style="2" customWidth="1"/>
    <col min="14853" max="14854" width="12.6640625" style="2" customWidth="1"/>
    <col min="14855" max="14855" width="4.6640625" style="2" customWidth="1"/>
    <col min="14856" max="14856" width="22.1640625" style="2" customWidth="1"/>
    <col min="14857" max="14857" width="40.33203125" style="2" customWidth="1"/>
    <col min="14858" max="14858" width="15.83203125" style="2" customWidth="1"/>
    <col min="14859" max="14859" width="5.1640625" style="2" customWidth="1"/>
    <col min="14860" max="14860" width="13.83203125" style="2" customWidth="1"/>
    <col min="14861" max="15104" width="9.1640625" style="2"/>
    <col min="15105" max="15105" width="19.5" style="2" customWidth="1"/>
    <col min="15106" max="15106" width="42.33203125" style="2" customWidth="1"/>
    <col min="15107" max="15107" width="14.6640625" style="2" customWidth="1"/>
    <col min="15108" max="15108" width="5.5" style="2" customWidth="1"/>
    <col min="15109" max="15110" width="12.6640625" style="2" customWidth="1"/>
    <col min="15111" max="15111" width="4.6640625" style="2" customWidth="1"/>
    <col min="15112" max="15112" width="22.1640625" style="2" customWidth="1"/>
    <col min="15113" max="15113" width="40.33203125" style="2" customWidth="1"/>
    <col min="15114" max="15114" width="15.83203125" style="2" customWidth="1"/>
    <col min="15115" max="15115" width="5.1640625" style="2" customWidth="1"/>
    <col min="15116" max="15116" width="13.83203125" style="2" customWidth="1"/>
    <col min="15117" max="15360" width="9.1640625" style="2"/>
    <col min="15361" max="15361" width="19.5" style="2" customWidth="1"/>
    <col min="15362" max="15362" width="42.33203125" style="2" customWidth="1"/>
    <col min="15363" max="15363" width="14.6640625" style="2" customWidth="1"/>
    <col min="15364" max="15364" width="5.5" style="2" customWidth="1"/>
    <col min="15365" max="15366" width="12.6640625" style="2" customWidth="1"/>
    <col min="15367" max="15367" width="4.6640625" style="2" customWidth="1"/>
    <col min="15368" max="15368" width="22.1640625" style="2" customWidth="1"/>
    <col min="15369" max="15369" width="40.33203125" style="2" customWidth="1"/>
    <col min="15370" max="15370" width="15.83203125" style="2" customWidth="1"/>
    <col min="15371" max="15371" width="5.1640625" style="2" customWidth="1"/>
    <col min="15372" max="15372" width="13.83203125" style="2" customWidth="1"/>
    <col min="15373" max="15616" width="9.1640625" style="2"/>
    <col min="15617" max="15617" width="19.5" style="2" customWidth="1"/>
    <col min="15618" max="15618" width="42.33203125" style="2" customWidth="1"/>
    <col min="15619" max="15619" width="14.6640625" style="2" customWidth="1"/>
    <col min="15620" max="15620" width="5.5" style="2" customWidth="1"/>
    <col min="15621" max="15622" width="12.6640625" style="2" customWidth="1"/>
    <col min="15623" max="15623" width="4.6640625" style="2" customWidth="1"/>
    <col min="15624" max="15624" width="22.1640625" style="2" customWidth="1"/>
    <col min="15625" max="15625" width="40.33203125" style="2" customWidth="1"/>
    <col min="15626" max="15626" width="15.83203125" style="2" customWidth="1"/>
    <col min="15627" max="15627" width="5.1640625" style="2" customWidth="1"/>
    <col min="15628" max="15628" width="13.83203125" style="2" customWidth="1"/>
    <col min="15629" max="15872" width="9.1640625" style="2"/>
    <col min="15873" max="15873" width="19.5" style="2" customWidth="1"/>
    <col min="15874" max="15874" width="42.33203125" style="2" customWidth="1"/>
    <col min="15875" max="15875" width="14.6640625" style="2" customWidth="1"/>
    <col min="15876" max="15876" width="5.5" style="2" customWidth="1"/>
    <col min="15877" max="15878" width="12.6640625" style="2" customWidth="1"/>
    <col min="15879" max="15879" width="4.6640625" style="2" customWidth="1"/>
    <col min="15880" max="15880" width="22.1640625" style="2" customWidth="1"/>
    <col min="15881" max="15881" width="40.33203125" style="2" customWidth="1"/>
    <col min="15882" max="15882" width="15.83203125" style="2" customWidth="1"/>
    <col min="15883" max="15883" width="5.1640625" style="2" customWidth="1"/>
    <col min="15884" max="15884" width="13.83203125" style="2" customWidth="1"/>
    <col min="15885" max="16128" width="9.1640625" style="2"/>
    <col min="16129" max="16129" width="19.5" style="2" customWidth="1"/>
    <col min="16130" max="16130" width="42.33203125" style="2" customWidth="1"/>
    <col min="16131" max="16131" width="14.6640625" style="2" customWidth="1"/>
    <col min="16132" max="16132" width="5.5" style="2" customWidth="1"/>
    <col min="16133" max="16134" width="12.6640625" style="2" customWidth="1"/>
    <col min="16135" max="16135" width="4.6640625" style="2" customWidth="1"/>
    <col min="16136" max="16136" width="22.1640625" style="2" customWidth="1"/>
    <col min="16137" max="16137" width="40.33203125" style="2" customWidth="1"/>
    <col min="16138" max="16138" width="15.83203125" style="2" customWidth="1"/>
    <col min="16139" max="16139" width="5.1640625" style="2" customWidth="1"/>
    <col min="16140" max="16140" width="13.83203125" style="2" customWidth="1"/>
    <col min="16141" max="16384" width="9.1640625" style="2"/>
  </cols>
  <sheetData>
    <row r="1" spans="1:12">
      <c r="A1" s="1"/>
      <c r="B1" s="1"/>
      <c r="C1" s="1"/>
      <c r="D1" s="1"/>
      <c r="E1" s="1"/>
    </row>
    <row r="2" spans="1:12">
      <c r="B2" s="3"/>
      <c r="C2" s="3"/>
      <c r="D2" s="3"/>
      <c r="E2" s="3"/>
      <c r="F2" s="3"/>
      <c r="K2" s="4" t="s">
        <v>0</v>
      </c>
      <c r="L2" s="5">
        <v>43902</v>
      </c>
    </row>
    <row r="3" spans="1:12" ht="19" thickBot="1">
      <c r="A3" s="6" t="s">
        <v>1</v>
      </c>
      <c r="B3" s="6"/>
      <c r="C3" s="6"/>
      <c r="D3" s="6"/>
      <c r="E3" s="6"/>
      <c r="F3" s="6"/>
      <c r="H3" s="6" t="s">
        <v>2</v>
      </c>
      <c r="I3" s="6"/>
      <c r="J3" s="6"/>
      <c r="K3" s="6"/>
      <c r="L3" s="6"/>
    </row>
    <row r="4" spans="1:12">
      <c r="D4" s="4" t="s">
        <v>3</v>
      </c>
      <c r="E4" s="7">
        <v>43902</v>
      </c>
      <c r="F4" s="7"/>
      <c r="G4" s="8"/>
      <c r="K4" s="4" t="s">
        <v>3</v>
      </c>
      <c r="L4" s="9"/>
    </row>
    <row r="5" spans="1:12">
      <c r="A5" s="10" t="s">
        <v>4</v>
      </c>
      <c r="B5" s="10" t="s">
        <v>5</v>
      </c>
      <c r="C5" s="10" t="s">
        <v>6</v>
      </c>
      <c r="D5" s="11" t="s">
        <v>7</v>
      </c>
      <c r="E5" s="12" t="s">
        <v>8</v>
      </c>
      <c r="F5" s="12"/>
      <c r="G5" s="13"/>
      <c r="H5" s="12" t="s">
        <v>4</v>
      </c>
      <c r="I5" s="12" t="s">
        <v>5</v>
      </c>
      <c r="J5" s="12" t="s">
        <v>6</v>
      </c>
      <c r="K5" s="11" t="s">
        <v>7</v>
      </c>
      <c r="L5" s="14" t="s">
        <v>8</v>
      </c>
    </row>
    <row r="6" spans="1:12">
      <c r="A6" s="15"/>
      <c r="B6" s="15"/>
      <c r="C6" s="15"/>
      <c r="D6" s="16"/>
      <c r="E6" s="17" t="s">
        <v>9</v>
      </c>
      <c r="F6" s="17" t="s">
        <v>10</v>
      </c>
      <c r="G6" s="13"/>
      <c r="H6" s="12"/>
      <c r="I6" s="12"/>
      <c r="J6" s="12"/>
      <c r="K6" s="16"/>
      <c r="L6" s="14"/>
    </row>
    <row r="7" spans="1:12" ht="22.5" customHeight="1">
      <c r="A7" s="18"/>
      <c r="B7" s="19" t="s">
        <v>11</v>
      </c>
      <c r="C7" s="20" t="s">
        <v>12</v>
      </c>
      <c r="D7" s="21" t="s">
        <v>13</v>
      </c>
      <c r="E7" s="22" t="s">
        <v>14</v>
      </c>
      <c r="F7" s="23">
        <f>ROUND(404*Belarus*(1-B42),2)</f>
        <v>404</v>
      </c>
      <c r="H7" s="18"/>
      <c r="I7" s="24" t="s">
        <v>15</v>
      </c>
      <c r="J7" s="25" t="s">
        <v>16</v>
      </c>
      <c r="K7" s="21" t="s">
        <v>17</v>
      </c>
      <c r="L7" s="26">
        <f>ROUND(520*Belarus*(1-C42),2)</f>
        <v>520</v>
      </c>
    </row>
    <row r="8" spans="1:12" ht="20.25" customHeight="1">
      <c r="A8" s="27"/>
      <c r="B8" s="19" t="s">
        <v>18</v>
      </c>
      <c r="C8" s="20" t="s">
        <v>12</v>
      </c>
      <c r="D8" s="28"/>
      <c r="E8" s="23">
        <f>ROUND(513*Belarus*(1-B42),2)</f>
        <v>513</v>
      </c>
      <c r="F8" s="23" t="s">
        <v>14</v>
      </c>
      <c r="H8" s="27"/>
      <c r="I8" s="29"/>
      <c r="J8" s="30"/>
      <c r="K8" s="31"/>
      <c r="L8" s="32"/>
    </row>
    <row r="9" spans="1:12" ht="32.25" customHeight="1">
      <c r="A9" s="33"/>
      <c r="B9" s="34" t="s">
        <v>19</v>
      </c>
      <c r="C9" s="35" t="s">
        <v>12</v>
      </c>
      <c r="D9" s="36" t="s">
        <v>13</v>
      </c>
      <c r="E9" s="23">
        <f>ROUND(72*Belarus*(1-B42),2)</f>
        <v>72</v>
      </c>
      <c r="F9" s="23">
        <f>ROUND(66*Belarus*(1-B42),2)</f>
        <v>66</v>
      </c>
      <c r="H9" s="37"/>
      <c r="I9" s="34" t="s">
        <v>19</v>
      </c>
      <c r="J9" s="35" t="s">
        <v>16</v>
      </c>
      <c r="K9" s="36" t="s">
        <v>17</v>
      </c>
      <c r="L9" s="38">
        <f>ROUND(126*Belarus*(1-C42),2)</f>
        <v>126</v>
      </c>
    </row>
    <row r="10" spans="1:12" ht="36" customHeight="1">
      <c r="A10" s="33"/>
      <c r="B10" s="34" t="s">
        <v>20</v>
      </c>
      <c r="C10" s="35" t="s">
        <v>12</v>
      </c>
      <c r="D10" s="36" t="s">
        <v>13</v>
      </c>
      <c r="E10" s="23">
        <f>ROUND(70*Belarus*(1-B42),2)</f>
        <v>70</v>
      </c>
      <c r="F10" s="23">
        <f>ROUND(61*Belarus*(1-B42),2)</f>
        <v>61</v>
      </c>
      <c r="H10" s="37"/>
      <c r="I10" s="34" t="s">
        <v>21</v>
      </c>
      <c r="J10" s="35" t="s">
        <v>12</v>
      </c>
      <c r="K10" s="36" t="s">
        <v>17</v>
      </c>
      <c r="L10" s="38">
        <f>ROUND(82*Belarus*(1-C42),2)</f>
        <v>82</v>
      </c>
    </row>
    <row r="11" spans="1:12" ht="40.5" customHeight="1">
      <c r="A11" s="33"/>
      <c r="B11" s="34" t="s">
        <v>22</v>
      </c>
      <c r="C11" s="35" t="s">
        <v>12</v>
      </c>
      <c r="D11" s="36" t="s">
        <v>13</v>
      </c>
      <c r="E11" s="23">
        <f>ROUND(369*Belarus*(1-B42),2)</f>
        <v>369</v>
      </c>
      <c r="F11" s="23">
        <f>ROUND(345*Belarus*(1-B42),2)</f>
        <v>345</v>
      </c>
      <c r="H11" s="37"/>
      <c r="I11" s="34" t="s">
        <v>23</v>
      </c>
      <c r="J11" s="35" t="s">
        <v>16</v>
      </c>
      <c r="K11" s="36" t="s">
        <v>17</v>
      </c>
      <c r="L11" s="38">
        <f>ROUND(416*Belarus*(1-C42),2)</f>
        <v>416</v>
      </c>
    </row>
    <row r="12" spans="1:12" ht="35.25" customHeight="1">
      <c r="A12" s="33"/>
      <c r="B12" s="34" t="s">
        <v>24</v>
      </c>
      <c r="C12" s="35" t="s">
        <v>12</v>
      </c>
      <c r="D12" s="36" t="s">
        <v>13</v>
      </c>
      <c r="E12" s="23">
        <f>ROUND(406*Belarus*(1-B42),2)</f>
        <v>406</v>
      </c>
      <c r="F12" s="23">
        <f>ROUND(386*Belarus*(1-B42),2)</f>
        <v>386</v>
      </c>
      <c r="H12" s="37"/>
      <c r="I12" s="34" t="s">
        <v>25</v>
      </c>
      <c r="J12" s="35" t="s">
        <v>16</v>
      </c>
      <c r="K12" s="36" t="s">
        <v>17</v>
      </c>
      <c r="L12" s="38">
        <f>ROUND(416*Belarus*(1-C42),2)</f>
        <v>416</v>
      </c>
    </row>
    <row r="13" spans="1:12" ht="41.25" customHeight="1">
      <c r="A13" s="33"/>
      <c r="B13" s="34" t="s">
        <v>26</v>
      </c>
      <c r="C13" s="35" t="s">
        <v>12</v>
      </c>
      <c r="D13" s="36" t="s">
        <v>13</v>
      </c>
      <c r="E13" s="23">
        <f>ROUND(72*Belarus*(1-B42),2)</f>
        <v>72</v>
      </c>
      <c r="F13" s="23">
        <f>ROUND(66*Belarus*(1-B42),2)</f>
        <v>66</v>
      </c>
      <c r="H13" s="37"/>
      <c r="I13" s="34" t="s">
        <v>27</v>
      </c>
      <c r="J13" s="35" t="s">
        <v>12</v>
      </c>
      <c r="K13" s="36" t="s">
        <v>17</v>
      </c>
      <c r="L13" s="38">
        <f>ROUND(241*Belarus*(1-C42),2)</f>
        <v>241</v>
      </c>
    </row>
    <row r="14" spans="1:12" ht="20.25" customHeight="1">
      <c r="A14" s="18"/>
      <c r="B14" s="34" t="s">
        <v>28</v>
      </c>
      <c r="C14" s="35" t="s">
        <v>12</v>
      </c>
      <c r="D14" s="36" t="s">
        <v>13</v>
      </c>
      <c r="E14" s="23">
        <f>ROUND(96*Belarus*(1-B42),2)</f>
        <v>96</v>
      </c>
      <c r="F14" s="23">
        <f>ROUND(92*Belarus*(1-B42),2)</f>
        <v>92</v>
      </c>
      <c r="H14" s="18"/>
      <c r="I14" s="24" t="s">
        <v>28</v>
      </c>
      <c r="J14" s="25" t="s">
        <v>16</v>
      </c>
      <c r="K14" s="21" t="s">
        <v>17</v>
      </c>
      <c r="L14" s="26">
        <f>ROUND(115*Belarus*(1-C42),2)</f>
        <v>115</v>
      </c>
    </row>
    <row r="15" spans="1:12" ht="22.5" customHeight="1">
      <c r="A15" s="39"/>
      <c r="B15" s="34" t="s">
        <v>29</v>
      </c>
      <c r="C15" s="35" t="s">
        <v>12</v>
      </c>
      <c r="D15" s="36" t="s">
        <v>13</v>
      </c>
      <c r="E15" s="23">
        <f>ROUND(120*Belarus*(1-B42),2)</f>
        <v>120</v>
      </c>
      <c r="F15" s="23">
        <f>ROUND(106*Belarus*(1-B42),2)</f>
        <v>106</v>
      </c>
      <c r="H15" s="39"/>
      <c r="I15" s="40"/>
      <c r="J15" s="41"/>
      <c r="K15" s="28"/>
      <c r="L15" s="42"/>
    </row>
    <row r="16" spans="1:12" ht="24" customHeight="1">
      <c r="A16" s="18"/>
      <c r="B16" s="34" t="s">
        <v>30</v>
      </c>
      <c r="C16" s="35" t="s">
        <v>12</v>
      </c>
      <c r="D16" s="36" t="s">
        <v>13</v>
      </c>
      <c r="E16" s="23">
        <f>ROUND(100*Belarus*(1-B42),2)</f>
        <v>100</v>
      </c>
      <c r="F16" s="23">
        <f>ROUND(94*Belarus*(1-B42),2)</f>
        <v>94</v>
      </c>
      <c r="H16" s="18"/>
      <c r="I16" s="24" t="s">
        <v>31</v>
      </c>
      <c r="J16" s="25" t="s">
        <v>16</v>
      </c>
      <c r="K16" s="21" t="s">
        <v>17</v>
      </c>
      <c r="L16" s="26">
        <f>ROUND(87*Belarus*(1-C42),2)</f>
        <v>87</v>
      </c>
    </row>
    <row r="17" spans="1:12" ht="25.5" customHeight="1">
      <c r="A17" s="39"/>
      <c r="B17" s="34" t="s">
        <v>32</v>
      </c>
      <c r="C17" s="35" t="s">
        <v>33</v>
      </c>
      <c r="D17" s="36" t="s">
        <v>13</v>
      </c>
      <c r="E17" s="43">
        <f>ROUND(27*Belarus*(1-B42),2)</f>
        <v>27</v>
      </c>
      <c r="F17" s="44"/>
      <c r="H17" s="39"/>
      <c r="I17" s="40"/>
      <c r="J17" s="41"/>
      <c r="K17" s="28"/>
      <c r="L17" s="42"/>
    </row>
    <row r="18" spans="1:12" ht="17.25" customHeight="1">
      <c r="A18" s="18"/>
      <c r="B18" s="34" t="s">
        <v>34</v>
      </c>
      <c r="C18" s="35" t="s">
        <v>12</v>
      </c>
      <c r="D18" s="36" t="s">
        <v>13</v>
      </c>
      <c r="E18" s="23">
        <f>ROUND(201*Belarus*(1-B42),2)</f>
        <v>201</v>
      </c>
      <c r="F18" s="23">
        <f>ROUND(169*Belarus*(1-B42),2)</f>
        <v>169</v>
      </c>
      <c r="H18" s="18"/>
      <c r="I18" s="24" t="s">
        <v>35</v>
      </c>
      <c r="J18" s="25" t="s">
        <v>12</v>
      </c>
      <c r="K18" s="21" t="s">
        <v>17</v>
      </c>
      <c r="L18" s="26">
        <f>ROUND(230*Belarus*(1-C42),2)</f>
        <v>230</v>
      </c>
    </row>
    <row r="19" spans="1:12" ht="17.25" customHeight="1">
      <c r="A19" s="27"/>
      <c r="B19" s="34" t="s">
        <v>36</v>
      </c>
      <c r="C19" s="35" t="s">
        <v>12</v>
      </c>
      <c r="D19" s="36" t="s">
        <v>13</v>
      </c>
      <c r="E19" s="22">
        <f>ROUND(412*Belarus*(1-B42),2)</f>
        <v>412</v>
      </c>
      <c r="F19" s="23" t="s">
        <v>14</v>
      </c>
      <c r="H19" s="27"/>
      <c r="I19" s="40"/>
      <c r="J19" s="41"/>
      <c r="K19" s="28"/>
      <c r="L19" s="42"/>
    </row>
    <row r="20" spans="1:12" ht="17.25" customHeight="1">
      <c r="A20" s="27"/>
      <c r="B20" s="34" t="s">
        <v>37</v>
      </c>
      <c r="C20" s="35" t="s">
        <v>12</v>
      </c>
      <c r="D20" s="36" t="s">
        <v>13</v>
      </c>
      <c r="E20" s="22" t="s">
        <v>14</v>
      </c>
      <c r="F20" s="22">
        <f>ROUND(461*Belarus*(1-B42),2)</f>
        <v>461</v>
      </c>
      <c r="H20" s="27"/>
      <c r="I20" s="24" t="s">
        <v>38</v>
      </c>
      <c r="J20" s="25" t="s">
        <v>12</v>
      </c>
      <c r="K20" s="21" t="s">
        <v>17</v>
      </c>
      <c r="L20" s="26">
        <f>ROUND(701*Belarus*(1-C42),2)</f>
        <v>701</v>
      </c>
    </row>
    <row r="21" spans="1:12" ht="17.25" customHeight="1">
      <c r="A21" s="39"/>
      <c r="B21" s="34" t="s">
        <v>39</v>
      </c>
      <c r="C21" s="35" t="s">
        <v>12</v>
      </c>
      <c r="D21" s="36" t="s">
        <v>13</v>
      </c>
      <c r="E21" s="23">
        <f>ROUND(575*Belarus*(1-B42),2)</f>
        <v>575</v>
      </c>
      <c r="F21" s="23" t="s">
        <v>14</v>
      </c>
      <c r="H21" s="39"/>
      <c r="I21" s="40"/>
      <c r="J21" s="41"/>
      <c r="K21" s="28"/>
      <c r="L21" s="42"/>
    </row>
    <row r="22" spans="1:12" ht="21.75" customHeight="1">
      <c r="A22" s="18"/>
      <c r="B22" s="34" t="s">
        <v>40</v>
      </c>
      <c r="C22" s="35" t="s">
        <v>12</v>
      </c>
      <c r="D22" s="36" t="s">
        <v>13</v>
      </c>
      <c r="E22" s="23">
        <f>ROUND(211*Belarus*(1-B42),2)</f>
        <v>211</v>
      </c>
      <c r="F22" s="23" t="s">
        <v>14</v>
      </c>
      <c r="H22" s="18"/>
      <c r="I22" s="24" t="s">
        <v>41</v>
      </c>
      <c r="J22" s="25" t="s">
        <v>12</v>
      </c>
      <c r="K22" s="21" t="s">
        <v>17</v>
      </c>
      <c r="L22" s="26">
        <f>ROUND(219*Belarus*(1-C42),2)</f>
        <v>219</v>
      </c>
    </row>
    <row r="23" spans="1:12" ht="19.5" customHeight="1">
      <c r="A23" s="39"/>
      <c r="B23" s="34" t="s">
        <v>42</v>
      </c>
      <c r="C23" s="35" t="s">
        <v>12</v>
      </c>
      <c r="D23" s="36" t="s">
        <v>13</v>
      </c>
      <c r="E23" s="23">
        <f>ROUND(605*Belarus*(1-B42),2)</f>
        <v>605</v>
      </c>
      <c r="F23" s="23" t="s">
        <v>14</v>
      </c>
      <c r="H23" s="39"/>
      <c r="I23" s="40"/>
      <c r="J23" s="41"/>
      <c r="K23" s="28"/>
      <c r="L23" s="42"/>
    </row>
    <row r="24" spans="1:12" ht="39.75" customHeight="1">
      <c r="A24" s="33"/>
      <c r="B24" s="34" t="s">
        <v>43</v>
      </c>
      <c r="C24" s="35" t="s">
        <v>12</v>
      </c>
      <c r="D24" s="36" t="s">
        <v>13</v>
      </c>
      <c r="E24" s="23">
        <f>ROUND(94*Belarus*(1-B42),2)</f>
        <v>94</v>
      </c>
      <c r="F24" s="23">
        <f>ROUND(86*Belarus*(1-B42),2)</f>
        <v>86</v>
      </c>
      <c r="H24" s="37"/>
      <c r="I24" s="34" t="s">
        <v>44</v>
      </c>
      <c r="J24" s="35" t="s">
        <v>12</v>
      </c>
      <c r="K24" s="36" t="s">
        <v>17</v>
      </c>
      <c r="L24" s="38">
        <f>ROUND(230*Belarus*(1-C42),2)</f>
        <v>230</v>
      </c>
    </row>
    <row r="25" spans="1:12" ht="39" customHeight="1">
      <c r="A25" s="37"/>
      <c r="B25" s="34" t="s">
        <v>45</v>
      </c>
      <c r="C25" s="35" t="s">
        <v>12</v>
      </c>
      <c r="D25" s="36" t="s">
        <v>13</v>
      </c>
      <c r="E25" s="23">
        <f>ROUND(88*Belarus*(1-B42),2)</f>
        <v>88</v>
      </c>
      <c r="F25" s="23">
        <f>ROUND(81*Belarus*(1-B42),2)</f>
        <v>81</v>
      </c>
      <c r="H25" s="37"/>
      <c r="I25" s="34" t="s">
        <v>45</v>
      </c>
      <c r="J25" s="35" t="s">
        <v>12</v>
      </c>
      <c r="K25" s="36" t="s">
        <v>17</v>
      </c>
      <c r="L25" s="38">
        <f>ROUND(115*Belarus*(1-C42),2)</f>
        <v>115</v>
      </c>
    </row>
    <row r="26" spans="1:12" ht="36" customHeight="1">
      <c r="A26" s="37"/>
      <c r="B26" s="34" t="s">
        <v>46</v>
      </c>
      <c r="C26" s="35" t="s">
        <v>12</v>
      </c>
      <c r="D26" s="36" t="s">
        <v>13</v>
      </c>
      <c r="E26" s="23">
        <f>ROUND(75*Belarus*(1-B42),2)</f>
        <v>75</v>
      </c>
      <c r="F26" s="23">
        <f>ROUND(68*Belarus*(1-B42),2)</f>
        <v>68</v>
      </c>
      <c r="H26" s="37"/>
      <c r="I26" s="34" t="s">
        <v>46</v>
      </c>
      <c r="J26" s="35" t="s">
        <v>12</v>
      </c>
      <c r="K26" s="36" t="s">
        <v>17</v>
      </c>
      <c r="L26" s="38">
        <f>ROUND(82*Belarus*(1-C42),2)</f>
        <v>82</v>
      </c>
    </row>
    <row r="27" spans="1:12" ht="29.25" customHeight="1">
      <c r="A27" s="37"/>
      <c r="B27" s="34" t="s">
        <v>47</v>
      </c>
      <c r="C27" s="35" t="s">
        <v>12</v>
      </c>
      <c r="D27" s="36" t="s">
        <v>13</v>
      </c>
      <c r="E27" s="23">
        <f>ROUND(30*Belarus*(1-B42),2)</f>
        <v>30</v>
      </c>
      <c r="F27" s="23">
        <f>ROUND(30*Belarus*(1-B42),2)</f>
        <v>30</v>
      </c>
      <c r="H27" s="37"/>
      <c r="I27" s="34" t="s">
        <v>47</v>
      </c>
      <c r="J27" s="35" t="s">
        <v>12</v>
      </c>
      <c r="K27" s="36" t="s">
        <v>13</v>
      </c>
      <c r="L27" s="45">
        <f>ROUND(30*Belarus*(1-C42),2)</f>
        <v>30</v>
      </c>
    </row>
    <row r="28" spans="1:12" ht="15" customHeight="1">
      <c r="B28" s="3"/>
      <c r="C28" s="3"/>
      <c r="D28" s="3"/>
      <c r="E28" s="3"/>
      <c r="F28" s="3"/>
    </row>
    <row r="29" spans="1:12" ht="9.75" customHeight="1">
      <c r="A29" s="12" t="s">
        <v>48</v>
      </c>
      <c r="B29" s="12"/>
      <c r="C29" s="12"/>
      <c r="D29" s="12"/>
      <c r="E29" s="12"/>
      <c r="F29" s="12"/>
      <c r="G29" s="46"/>
      <c r="H29" s="12" t="s">
        <v>49</v>
      </c>
      <c r="I29" s="12"/>
      <c r="J29" s="12"/>
      <c r="K29" s="12"/>
      <c r="L29" s="12"/>
    </row>
    <row r="30" spans="1:12" ht="15.75" customHeight="1">
      <c r="A30" s="47" t="s">
        <v>50</v>
      </c>
      <c r="B30" s="47"/>
      <c r="C30" s="47"/>
      <c r="D30" s="47"/>
      <c r="E30" s="47"/>
      <c r="F30" s="47"/>
      <c r="G30" s="48"/>
      <c r="H30" s="47" t="s">
        <v>51</v>
      </c>
      <c r="I30" s="47"/>
      <c r="J30" s="47"/>
      <c r="K30" s="47"/>
      <c r="L30" s="47"/>
    </row>
    <row r="31" spans="1:12" ht="12" customHeight="1">
      <c r="A31" s="47" t="s">
        <v>52</v>
      </c>
      <c r="B31" s="47"/>
      <c r="C31" s="47"/>
      <c r="D31" s="47"/>
      <c r="E31" s="47"/>
      <c r="F31" s="47"/>
      <c r="G31" s="48"/>
      <c r="H31" s="47"/>
      <c r="I31" s="47"/>
      <c r="J31" s="47"/>
      <c r="K31" s="47"/>
      <c r="L31" s="47"/>
    </row>
    <row r="32" spans="1:12" ht="27" customHeight="1">
      <c r="A32" s="47" t="s">
        <v>53</v>
      </c>
      <c r="B32" s="47"/>
      <c r="C32" s="47"/>
      <c r="D32" s="47"/>
      <c r="E32" s="47"/>
      <c r="F32" s="47"/>
      <c r="G32" s="49"/>
      <c r="H32" s="47" t="s">
        <v>54</v>
      </c>
      <c r="I32" s="47"/>
      <c r="J32" s="47"/>
      <c r="K32" s="47"/>
      <c r="L32" s="47"/>
    </row>
    <row r="33" spans="1:12" ht="12" customHeight="1">
      <c r="A33" s="47" t="s">
        <v>55</v>
      </c>
      <c r="B33" s="47"/>
      <c r="C33" s="47"/>
      <c r="D33" s="47"/>
      <c r="E33" s="47"/>
      <c r="F33" s="47"/>
      <c r="G33" s="48"/>
      <c r="H33" s="47"/>
      <c r="I33" s="47"/>
      <c r="J33" s="47"/>
      <c r="K33" s="47"/>
      <c r="L33" s="47"/>
    </row>
    <row r="34" spans="1:12" ht="12" customHeight="1">
      <c r="A34" s="47" t="s">
        <v>56</v>
      </c>
      <c r="B34" s="47"/>
      <c r="C34" s="47"/>
      <c r="D34" s="47"/>
      <c r="E34" s="47"/>
      <c r="F34" s="47"/>
      <c r="G34" s="48"/>
      <c r="H34" s="47"/>
      <c r="I34" s="47"/>
      <c r="J34" s="47"/>
      <c r="K34" s="47"/>
      <c r="L34" s="47"/>
    </row>
    <row r="35" spans="1:12" ht="12" customHeight="1">
      <c r="A35" s="47" t="s">
        <v>57</v>
      </c>
      <c r="B35" s="47"/>
      <c r="C35" s="47"/>
      <c r="D35" s="47"/>
      <c r="E35" s="47"/>
      <c r="F35" s="47"/>
      <c r="G35" s="48"/>
    </row>
    <row r="36" spans="1:12" ht="12" customHeight="1">
      <c r="A36" s="47" t="s">
        <v>58</v>
      </c>
      <c r="B36" s="47"/>
      <c r="C36" s="47"/>
      <c r="D36" s="47"/>
      <c r="E36" s="47"/>
      <c r="F36" s="47"/>
      <c r="G36" s="48"/>
    </row>
    <row r="41" spans="1:12" ht="28">
      <c r="A41" s="50" t="s">
        <v>59</v>
      </c>
      <c r="B41" s="51" t="s">
        <v>60</v>
      </c>
      <c r="C41" s="52" t="s">
        <v>61</v>
      </c>
      <c r="D41" s="52"/>
      <c r="E41" s="52"/>
      <c r="F41" s="49"/>
      <c r="G41" s="49"/>
      <c r="H41" s="49"/>
      <c r="I41" s="49"/>
      <c r="J41" s="49"/>
    </row>
    <row r="42" spans="1:12">
      <c r="A42" s="53"/>
      <c r="B42" s="54">
        <v>0</v>
      </c>
      <c r="C42" s="55">
        <v>0</v>
      </c>
      <c r="D42" s="55"/>
      <c r="E42" s="55"/>
      <c r="F42" s="49"/>
      <c r="G42" s="49"/>
      <c r="H42" s="49"/>
      <c r="I42" s="49"/>
      <c r="J42" s="49"/>
    </row>
    <row r="44" spans="1:12">
      <c r="A44" s="56" t="s">
        <v>62</v>
      </c>
    </row>
    <row r="97" spans="1:10" ht="60" customHeight="1">
      <c r="A97" s="57">
        <v>43948</v>
      </c>
      <c r="B97" s="58" t="s">
        <v>63</v>
      </c>
      <c r="C97" s="59"/>
      <c r="D97" s="59"/>
      <c r="E97" s="59"/>
      <c r="F97" s="59"/>
      <c r="G97" s="59"/>
      <c r="H97" s="59"/>
      <c r="I97" s="59"/>
      <c r="J97" s="59"/>
    </row>
  </sheetData>
  <mergeCells count="66">
    <mergeCell ref="B97:J97"/>
    <mergeCell ref="A34:F34"/>
    <mergeCell ref="H34:L34"/>
    <mergeCell ref="A35:F35"/>
    <mergeCell ref="A36:F36"/>
    <mergeCell ref="A41:A42"/>
    <mergeCell ref="C41:E41"/>
    <mergeCell ref="C42:E42"/>
    <mergeCell ref="A29:F29"/>
    <mergeCell ref="H29:L29"/>
    <mergeCell ref="A30:F30"/>
    <mergeCell ref="H30:L31"/>
    <mergeCell ref="A31:F31"/>
    <mergeCell ref="A32:F32"/>
    <mergeCell ref="H32:L33"/>
    <mergeCell ref="A33:F33"/>
    <mergeCell ref="A22:A23"/>
    <mergeCell ref="H22:H23"/>
    <mergeCell ref="I22:I23"/>
    <mergeCell ref="J22:J23"/>
    <mergeCell ref="K22:K23"/>
    <mergeCell ref="L22:L23"/>
    <mergeCell ref="A18:A21"/>
    <mergeCell ref="H18:H21"/>
    <mergeCell ref="I18:I19"/>
    <mergeCell ref="J18:J19"/>
    <mergeCell ref="K18:K19"/>
    <mergeCell ref="L18:L19"/>
    <mergeCell ref="I20:I21"/>
    <mergeCell ref="J20:J21"/>
    <mergeCell ref="K20:K21"/>
    <mergeCell ref="L20:L21"/>
    <mergeCell ref="A16:A17"/>
    <mergeCell ref="H16:H17"/>
    <mergeCell ref="I16:I17"/>
    <mergeCell ref="J16:J17"/>
    <mergeCell ref="K16:K17"/>
    <mergeCell ref="L16:L17"/>
    <mergeCell ref="E17:F17"/>
    <mergeCell ref="L7:L8"/>
    <mergeCell ref="A14:A15"/>
    <mergeCell ref="H14:H15"/>
    <mergeCell ref="I14:I15"/>
    <mergeCell ref="J14:J15"/>
    <mergeCell ref="K14:K15"/>
    <mergeCell ref="L14:L15"/>
    <mergeCell ref="I5:I6"/>
    <mergeCell ref="J5:J6"/>
    <mergeCell ref="K5:K6"/>
    <mergeCell ref="L5:L6"/>
    <mergeCell ref="A7:A8"/>
    <mergeCell ref="D7:D8"/>
    <mergeCell ref="H7:H8"/>
    <mergeCell ref="I7:I8"/>
    <mergeCell ref="J7:J8"/>
    <mergeCell ref="K7:K8"/>
    <mergeCell ref="A1:E1"/>
    <mergeCell ref="A3:F3"/>
    <mergeCell ref="H3:L3"/>
    <mergeCell ref="E4:F4"/>
    <mergeCell ref="A5:A6"/>
    <mergeCell ref="B5:B6"/>
    <mergeCell ref="C5:C6"/>
    <mergeCell ref="D5:D6"/>
    <mergeCell ref="E5:F5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2020-05-06T06:51:05Z</dcterms:created>
  <dcterms:modified xsi:type="dcterms:W3CDTF">2020-05-06T06:57:46Z</dcterms:modified>
</cp:coreProperties>
</file>